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岡県\保険課\資格調定\ホームページ\R7.3任継のしおり、試算表\"/>
    </mc:Choice>
  </mc:AlternateContent>
  <xr:revisionPtr revIDLastSave="0" documentId="13_ncr:1_{82CA3DD9-1559-4080-8EF1-8E392044547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年目(R6)" sheetId="1" r:id="rId1"/>
    <sheet name="標準報酬等級表（R4.10~)" sheetId="2" r:id="rId2"/>
  </sheets>
  <definedNames>
    <definedName name="_xlnm.Print_Area" localSheetId="0">'1年目(R6)'!$A$1:$AD$26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2" i="1" l="1"/>
  <c r="P12" i="1"/>
  <c r="K13" i="1"/>
  <c r="BE24" i="1" l="1"/>
  <c r="BA24" i="1" l="1"/>
  <c r="BE23" i="1" l="1"/>
  <c r="BA23" i="1" s="1"/>
  <c r="BA25" i="1" s="1"/>
  <c r="K8" i="1"/>
  <c r="P11" i="1" s="1"/>
  <c r="P18" i="1" s="1"/>
  <c r="P19" i="1" l="1"/>
  <c r="P16" i="1"/>
  <c r="P17" i="1"/>
  <c r="Q8" i="1"/>
  <c r="K11" i="1"/>
  <c r="K18" i="1" s="1"/>
  <c r="K19" i="1" l="1"/>
  <c r="U19" i="1" s="1"/>
  <c r="K16" i="1"/>
  <c r="U16" i="1" s="1"/>
  <c r="K17" i="1"/>
  <c r="U17" i="1" s="1"/>
  <c r="U11" i="1"/>
  <c r="U18" i="1"/>
  <c r="AI17" i="1" l="1"/>
  <c r="AA18" i="1"/>
  <c r="AI18" i="1" s="1"/>
</calcChain>
</file>

<file path=xl/sharedStrings.xml><?xml version="1.0" encoding="utf-8"?>
<sst xmlns="http://schemas.openxmlformats.org/spreadsheetml/2006/main" count="141" uniqueCount="61">
  <si>
    <t>任意継続掛金の試算表</t>
    <rPh sb="0" eb="2">
      <t>ニンイ</t>
    </rPh>
    <rPh sb="2" eb="4">
      <t>ケイゾク</t>
    </rPh>
    <rPh sb="4" eb="6">
      <t>カケキン</t>
    </rPh>
    <rPh sb="7" eb="10">
      <t>シサンヒョウ</t>
    </rPh>
    <phoneticPr fontId="2"/>
  </si>
  <si>
    <t>退職時の年齢</t>
    <rPh sb="0" eb="2">
      <t>タイショク</t>
    </rPh>
    <rPh sb="2" eb="3">
      <t>ジ</t>
    </rPh>
    <rPh sb="4" eb="6">
      <t>ネンレイ</t>
    </rPh>
    <phoneticPr fontId="2"/>
  </si>
  <si>
    <t>歳</t>
    <rPh sb="0" eb="1">
      <t>サイ</t>
    </rPh>
    <phoneticPr fontId="2"/>
  </si>
  <si>
    <t>平均標準報酬月額</t>
    <rPh sb="0" eb="2">
      <t>ヘイキン</t>
    </rPh>
    <rPh sb="6" eb="8">
      <t>ゲツガク</t>
    </rPh>
    <phoneticPr fontId="2"/>
  </si>
  <si>
    <t>円</t>
    <rPh sb="0" eb="1">
      <t>エン</t>
    </rPh>
    <phoneticPr fontId="2"/>
  </si>
  <si>
    <t>退職時の標準報酬月額</t>
    <rPh sb="0" eb="2">
      <t>タイショク</t>
    </rPh>
    <rPh sb="2" eb="3">
      <t>ジ</t>
    </rPh>
    <rPh sb="4" eb="10">
      <t>ヒョウジュンホウシュウゲツガク</t>
    </rPh>
    <phoneticPr fontId="2"/>
  </si>
  <si>
    <t>短期掛金率</t>
    <rPh sb="0" eb="2">
      <t>タンキ</t>
    </rPh>
    <rPh sb="2" eb="4">
      <t>カケキン</t>
    </rPh>
    <rPh sb="4" eb="5">
      <t>リツ</t>
    </rPh>
    <phoneticPr fontId="2"/>
  </si>
  <si>
    <t>‰</t>
    <phoneticPr fontId="2"/>
  </si>
  <si>
    <t>介護掛金率</t>
    <rPh sb="0" eb="2">
      <t>カイゴ</t>
    </rPh>
    <rPh sb="2" eb="4">
      <t>カケキン</t>
    </rPh>
    <rPh sb="4" eb="5">
      <t>リツ</t>
    </rPh>
    <phoneticPr fontId="2"/>
  </si>
  <si>
    <t>‰</t>
    <phoneticPr fontId="2"/>
  </si>
  <si>
    <t>掛金基礎標準報酬月額</t>
    <rPh sb="0" eb="2">
      <t>カケキン</t>
    </rPh>
    <rPh sb="2" eb="4">
      <t>キソ</t>
    </rPh>
    <rPh sb="4" eb="6">
      <t>ヒョウジュン</t>
    </rPh>
    <rPh sb="6" eb="8">
      <t>ホウシュウ</t>
    </rPh>
    <rPh sb="8" eb="10">
      <t>ゲツガク</t>
    </rPh>
    <phoneticPr fontId="2"/>
  </si>
  <si>
    <t>短　期</t>
    <rPh sb="0" eb="1">
      <t>タン</t>
    </rPh>
    <rPh sb="2" eb="3">
      <t>キ</t>
    </rPh>
    <phoneticPr fontId="2"/>
  </si>
  <si>
    <t>介　護</t>
    <rPh sb="0" eb="1">
      <t>スケ</t>
    </rPh>
    <rPh sb="2" eb="3">
      <t>マモル</t>
    </rPh>
    <phoneticPr fontId="2"/>
  </si>
  <si>
    <t>合　計</t>
    <rPh sb="0" eb="1">
      <t>ゴウ</t>
    </rPh>
    <rPh sb="2" eb="3">
      <t>ケイ</t>
    </rPh>
    <phoneticPr fontId="2"/>
  </si>
  <si>
    <t>１か月当たりの金額</t>
    <rPh sb="2" eb="3">
      <t>ツキ</t>
    </rPh>
    <rPh sb="3" eb="4">
      <t>ア</t>
    </rPh>
    <rPh sb="7" eb="9">
      <t>キンガク</t>
    </rPh>
    <phoneticPr fontId="2"/>
  </si>
  <si>
    <t>納付方法</t>
    <rPh sb="0" eb="2">
      <t>ノウフ</t>
    </rPh>
    <rPh sb="2" eb="4">
      <t>ホウホウ</t>
    </rPh>
    <phoneticPr fontId="2"/>
  </si>
  <si>
    <t>●</t>
    <phoneticPr fontId="2"/>
  </si>
  <si>
    <t>毎月払い</t>
    <rPh sb="0" eb="2">
      <t>マイツキ</t>
    </rPh>
    <rPh sb="2" eb="3">
      <t>ハラ</t>
    </rPh>
    <phoneticPr fontId="2"/>
  </si>
  <si>
    <t>●</t>
    <phoneticPr fontId="2"/>
  </si>
  <si>
    <t>１年払い</t>
    <rPh sb="1" eb="2">
      <t>ネン</t>
    </rPh>
    <rPh sb="2" eb="3">
      <t>ハラ</t>
    </rPh>
    <phoneticPr fontId="2"/>
  </si>
  <si>
    <t>（4～3月）</t>
    <phoneticPr fontId="2"/>
  </si>
  <si>
    <t>※</t>
    <phoneticPr fontId="2"/>
  </si>
  <si>
    <t>毎月払いより</t>
    <rPh sb="0" eb="2">
      <t>マイツキ</t>
    </rPh>
    <rPh sb="2" eb="3">
      <t>バラ</t>
    </rPh>
    <phoneticPr fontId="2"/>
  </si>
  <si>
    <t>円安くなります。</t>
    <rPh sb="0" eb="1">
      <t>エン</t>
    </rPh>
    <rPh sb="1" eb="2">
      <t>ヤス</t>
    </rPh>
    <phoneticPr fontId="2"/>
  </si>
  <si>
    <t>半年払い</t>
    <rPh sb="0" eb="2">
      <t>ハントシ</t>
    </rPh>
    <rPh sb="2" eb="3">
      <t>ハラ</t>
    </rPh>
    <phoneticPr fontId="2"/>
  </si>
  <si>
    <t>前期（ 4～9月）</t>
    <rPh sb="0" eb="2">
      <t>ゼンキ</t>
    </rPh>
    <rPh sb="7" eb="8">
      <t>ガツ</t>
    </rPh>
    <phoneticPr fontId="2"/>
  </si>
  <si>
    <t>後期（10～3月）</t>
    <rPh sb="0" eb="2">
      <t>コウキ</t>
    </rPh>
    <phoneticPr fontId="2"/>
  </si>
  <si>
    <t>介護掛金は、40歳以上65歳未満の組合員について、徴収します。</t>
    <rPh sb="0" eb="2">
      <t>カイゴ</t>
    </rPh>
    <rPh sb="2" eb="4">
      <t>カケキン</t>
    </rPh>
    <rPh sb="8" eb="11">
      <t>サイイジョウ</t>
    </rPh>
    <rPh sb="13" eb="14">
      <t>サイ</t>
    </rPh>
    <rPh sb="14" eb="16">
      <t>ミマン</t>
    </rPh>
    <rPh sb="17" eb="20">
      <t>クミアイイン</t>
    </rPh>
    <rPh sb="25" eb="27">
      <t>チョウシュウ</t>
    </rPh>
    <phoneticPr fontId="2"/>
  </si>
  <si>
    <t>75歳以上の組合員は、後期高齢者医療制度へ加入となるため、任意継続制度に加入することができません。</t>
    <rPh sb="2" eb="5">
      <t>サイイジョウ</t>
    </rPh>
    <rPh sb="6" eb="9">
      <t>クミアイイン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カニュウ</t>
    </rPh>
    <rPh sb="29" eb="31">
      <t>ニンイ</t>
    </rPh>
    <rPh sb="31" eb="33">
      <t>ケイゾク</t>
    </rPh>
    <rPh sb="33" eb="35">
      <t>セイド</t>
    </rPh>
    <rPh sb="36" eb="38">
      <t>カニュウ</t>
    </rPh>
    <phoneticPr fontId="2"/>
  </si>
  <si>
    <t>1年払い、半年払いは前納割引制度（資格取得月の翌月分から割引）適用後の金額となります。</t>
    <rPh sb="1" eb="2">
      <t>ネン</t>
    </rPh>
    <rPh sb="2" eb="3">
      <t>ハラ</t>
    </rPh>
    <rPh sb="5" eb="7">
      <t>ハントシ</t>
    </rPh>
    <rPh sb="7" eb="8">
      <t>バラ</t>
    </rPh>
    <rPh sb="10" eb="12">
      <t>ゼンノウ</t>
    </rPh>
    <rPh sb="12" eb="14">
      <t>ワリビキ</t>
    </rPh>
    <rPh sb="14" eb="16">
      <t>セイド</t>
    </rPh>
    <rPh sb="17" eb="19">
      <t>シカク</t>
    </rPh>
    <rPh sb="19" eb="21">
      <t>シュトク</t>
    </rPh>
    <rPh sb="21" eb="22">
      <t>ツキ</t>
    </rPh>
    <rPh sb="23" eb="26">
      <t>ヨクゲツブン</t>
    </rPh>
    <rPh sb="28" eb="30">
      <t>ワリビキ</t>
    </rPh>
    <rPh sb="31" eb="33">
      <t>テキヨウ</t>
    </rPh>
    <rPh sb="33" eb="34">
      <t>ゴ</t>
    </rPh>
    <rPh sb="35" eb="37">
      <t>キンガク</t>
    </rPh>
    <phoneticPr fontId="2"/>
  </si>
  <si>
    <t>退職日</t>
    <rPh sb="0" eb="2">
      <t>タイショク</t>
    </rPh>
    <rPh sb="2" eb="3">
      <t>ビ</t>
    </rPh>
    <phoneticPr fontId="2"/>
  </si>
  <si>
    <t>月</t>
    <rPh sb="0" eb="1">
      <t>ツキ</t>
    </rPh>
    <phoneticPr fontId="2"/>
  </si>
  <si>
    <t>１年払い前納期間</t>
    <rPh sb="1" eb="2">
      <t>ネン</t>
    </rPh>
    <rPh sb="2" eb="3">
      <t>バラ</t>
    </rPh>
    <rPh sb="4" eb="6">
      <t>ゼンノウ</t>
    </rPh>
    <rPh sb="6" eb="8">
      <t>キカン</t>
    </rPh>
    <phoneticPr fontId="2"/>
  </si>
  <si>
    <t>年度末日</t>
    <rPh sb="0" eb="2">
      <t>ネンド</t>
    </rPh>
    <rPh sb="2" eb="3">
      <t>マツ</t>
    </rPh>
    <rPh sb="3" eb="4">
      <t>ジツ</t>
    </rPh>
    <phoneticPr fontId="2"/>
  </si>
  <si>
    <t>前納率</t>
    <rPh sb="0" eb="2">
      <t>ゼンノウ</t>
    </rPh>
    <rPh sb="2" eb="3">
      <t>リツ</t>
    </rPh>
    <phoneticPr fontId="2"/>
  </si>
  <si>
    <t>半年払い前納期間(前)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ゼン</t>
    </rPh>
    <phoneticPr fontId="2"/>
  </si>
  <si>
    <t>半年払い前納期間(後)</t>
    <rPh sb="0" eb="1">
      <t>ハン</t>
    </rPh>
    <rPh sb="1" eb="2">
      <t>ネン</t>
    </rPh>
    <rPh sb="2" eb="3">
      <t>バラ</t>
    </rPh>
    <rPh sb="4" eb="6">
      <t>ゼンノウ</t>
    </rPh>
    <rPh sb="6" eb="8">
      <t>キカン</t>
    </rPh>
    <rPh sb="9" eb="10">
      <t>アト</t>
    </rPh>
    <phoneticPr fontId="2"/>
  </si>
  <si>
    <t>選択された納付方法は、２年目更新時の保険料支払いにも適用されます。</t>
    <rPh sb="0" eb="2">
      <t>センタク</t>
    </rPh>
    <rPh sb="5" eb="7">
      <t>ノウフ</t>
    </rPh>
    <rPh sb="7" eb="9">
      <t>ホウホウ</t>
    </rPh>
    <rPh sb="12" eb="14">
      <t>ネンメ</t>
    </rPh>
    <rPh sb="14" eb="16">
      <t>コウシン</t>
    </rPh>
    <rPh sb="16" eb="17">
      <t>ジ</t>
    </rPh>
    <rPh sb="18" eb="21">
      <t>ホケンリョウ</t>
    </rPh>
    <rPh sb="21" eb="23">
      <t>シハラ</t>
    </rPh>
    <rPh sb="26" eb="28">
      <t>テキヨウ</t>
    </rPh>
    <phoneticPr fontId="2"/>
  </si>
  <si>
    <t>（上限額：380,000円）</t>
    <rPh sb="1" eb="3">
      <t>ジョウゲン</t>
    </rPh>
    <rPh sb="3" eb="4">
      <t>ガク</t>
    </rPh>
    <rPh sb="12" eb="13">
      <t>エン</t>
    </rPh>
    <phoneticPr fontId="2"/>
  </si>
  <si>
    <t>●標準報酬等級表　【令和４年１０月～】</t>
    <rPh sb="1" eb="3">
      <t>ヒョウジュン</t>
    </rPh>
    <rPh sb="3" eb="5">
      <t>ホウシュウ</t>
    </rPh>
    <rPh sb="5" eb="7">
      <t>トウキュウ</t>
    </rPh>
    <rPh sb="7" eb="8">
      <t>ヒョウ</t>
    </rPh>
    <rPh sb="10" eb="12">
      <t>レイワ</t>
    </rPh>
    <rPh sb="13" eb="14">
      <t>ネン</t>
    </rPh>
    <rPh sb="16" eb="17">
      <t>ガツ</t>
    </rPh>
    <phoneticPr fontId="5"/>
  </si>
  <si>
    <t>（別　　紙）</t>
    <rPh sb="1" eb="2">
      <t>ベツ</t>
    </rPh>
    <rPh sb="4" eb="5">
      <t>カミ</t>
    </rPh>
    <phoneticPr fontId="5"/>
  </si>
  <si>
    <t>報酬月額</t>
    <rPh sb="0" eb="2">
      <t>ホウシュウ</t>
    </rPh>
    <rPh sb="2" eb="4">
      <t>ゲツガク</t>
    </rPh>
    <phoneticPr fontId="5"/>
  </si>
  <si>
    <t>標準報酬</t>
    <rPh sb="0" eb="2">
      <t>ヒョウジュン</t>
    </rPh>
    <rPh sb="2" eb="4">
      <t>ホウシュウ</t>
    </rPh>
    <phoneticPr fontId="5"/>
  </si>
  <si>
    <t>等級</t>
    <rPh sb="0" eb="2">
      <t>トウキュウ</t>
    </rPh>
    <phoneticPr fontId="5"/>
  </si>
  <si>
    <t>月額（短期）</t>
    <rPh sb="0" eb="2">
      <t>ゲツガク</t>
    </rPh>
    <rPh sb="3" eb="5">
      <t>タンキ</t>
    </rPh>
    <phoneticPr fontId="5"/>
  </si>
  <si>
    <t>月額(長期）</t>
    <rPh sb="0" eb="2">
      <t>ゲツガク</t>
    </rPh>
    <rPh sb="3" eb="5">
      <t>チョウキ</t>
    </rPh>
    <phoneticPr fontId="5"/>
  </si>
  <si>
    <t>短期</t>
    <rPh sb="0" eb="2">
      <t>タンキ</t>
    </rPh>
    <phoneticPr fontId="5"/>
  </si>
  <si>
    <t>長期給付</t>
    <rPh sb="0" eb="2">
      <t>チョウキ</t>
    </rPh>
    <rPh sb="2" eb="4">
      <t>キュウフ</t>
    </rPh>
    <phoneticPr fontId="5"/>
  </si>
  <si>
    <t>厚生
年金</t>
    <rPh sb="0" eb="2">
      <t>コウセイ</t>
    </rPh>
    <rPh sb="3" eb="5">
      <t>ネンキン</t>
    </rPh>
    <phoneticPr fontId="5"/>
  </si>
  <si>
    <t>退職等
年金</t>
    <rPh sb="0" eb="2">
      <t>タイショク</t>
    </rPh>
    <rPh sb="2" eb="3">
      <t>ナド</t>
    </rPh>
    <rPh sb="4" eb="6">
      <t>ネンキン</t>
    </rPh>
    <phoneticPr fontId="5"/>
  </si>
  <si>
    <t>円以上</t>
    <rPh sb="0" eb="1">
      <t>エン</t>
    </rPh>
    <rPh sb="1" eb="3">
      <t>イジョウ</t>
    </rPh>
    <phoneticPr fontId="5"/>
  </si>
  <si>
    <t>円未満</t>
    <rPh sb="0" eb="1">
      <t>エン</t>
    </rPh>
    <rPh sb="1" eb="3">
      <t>ミマン</t>
    </rPh>
    <phoneticPr fontId="5"/>
  </si>
  <si>
    <t>～</t>
    <phoneticPr fontId="5"/>
  </si>
  <si>
    <t>※　報酬月額の最低額及び最高額は計算の便宜上、数字を入れています。</t>
    <rPh sb="2" eb="6">
      <t>ホウシュウゲツガク</t>
    </rPh>
    <rPh sb="7" eb="9">
      <t>サイテイ</t>
    </rPh>
    <rPh sb="9" eb="10">
      <t>ガク</t>
    </rPh>
    <rPh sb="10" eb="11">
      <t>オヨ</t>
    </rPh>
    <rPh sb="12" eb="15">
      <t>サイコウガク</t>
    </rPh>
    <rPh sb="16" eb="18">
      <t>ケイサン</t>
    </rPh>
    <rPh sb="19" eb="21">
      <t>ベンギ</t>
    </rPh>
    <rPh sb="21" eb="22">
      <t>ジョウ</t>
    </rPh>
    <rPh sb="23" eb="25">
      <t>スウジ</t>
    </rPh>
    <rPh sb="26" eb="27">
      <t>イ</t>
    </rPh>
    <phoneticPr fontId="5"/>
  </si>
  <si>
    <t>①</t>
    <phoneticPr fontId="2"/>
  </si>
  <si>
    <t>②</t>
    <phoneticPr fontId="2"/>
  </si>
  <si>
    <t>③</t>
    <phoneticPr fontId="2"/>
  </si>
  <si>
    <t>任意継続組合員の期間（最大２年間）の間に
４０歳又は６５歳になる場合、実際の納付額と介護掛金が異なりますのでご了承ください。</t>
    <rPh sb="0" eb="7">
      <t>ニンイケイゾククミアイイン</t>
    </rPh>
    <rPh sb="8" eb="10">
      <t>キカン</t>
    </rPh>
    <rPh sb="11" eb="13">
      <t>サイダイ</t>
    </rPh>
    <rPh sb="14" eb="16">
      <t>ネンカン</t>
    </rPh>
    <rPh sb="18" eb="19">
      <t>アイダ</t>
    </rPh>
    <rPh sb="23" eb="24">
      <t>サイ</t>
    </rPh>
    <rPh sb="24" eb="25">
      <t>マタ</t>
    </rPh>
    <rPh sb="28" eb="29">
      <t>サイ</t>
    </rPh>
    <rPh sb="32" eb="34">
      <t>バアイ</t>
    </rPh>
    <rPh sb="35" eb="37">
      <t>ジッサイ</t>
    </rPh>
    <rPh sb="38" eb="40">
      <t>ノウフ</t>
    </rPh>
    <rPh sb="40" eb="41">
      <t>ガク</t>
    </rPh>
    <rPh sb="42" eb="44">
      <t>カイゴ</t>
    </rPh>
    <rPh sb="44" eb="46">
      <t>カケキン</t>
    </rPh>
    <rPh sb="47" eb="48">
      <t>コト</t>
    </rPh>
    <rPh sb="55" eb="57">
      <t>リョウショウ</t>
    </rPh>
    <phoneticPr fontId="2"/>
  </si>
  <si>
    <t>国保加入と比較するときの参考としてください。
被扶養者の数にかかわらず同額です。</t>
    <rPh sb="0" eb="2">
      <t>コクホ</t>
    </rPh>
    <rPh sb="2" eb="4">
      <t>カニュウ</t>
    </rPh>
    <rPh sb="5" eb="7">
      <t>ヒカク</t>
    </rPh>
    <rPh sb="12" eb="14">
      <t>サンコウ</t>
    </rPh>
    <rPh sb="23" eb="27">
      <t>ヒフヨウシャ</t>
    </rPh>
    <rPh sb="28" eb="29">
      <t>カズ</t>
    </rPh>
    <rPh sb="35" eb="37">
      <t>ドウガク</t>
    </rPh>
    <phoneticPr fontId="2"/>
  </si>
  <si>
    <t>令和7年3月31日～令和8年3月30日退職者用（任継1年目用）</t>
    <rPh sb="0" eb="2">
      <t>レイワ</t>
    </rPh>
    <rPh sb="3" eb="4">
      <t>ネン</t>
    </rPh>
    <rPh sb="5" eb="6">
      <t>ツキ</t>
    </rPh>
    <rPh sb="8" eb="9">
      <t>ニチ</t>
    </rPh>
    <rPh sb="10" eb="12">
      <t>レイワ</t>
    </rPh>
    <rPh sb="13" eb="14">
      <t>ネン</t>
    </rPh>
    <rPh sb="15" eb="16">
      <t>ツキ</t>
    </rPh>
    <rPh sb="18" eb="19">
      <t>ニチ</t>
    </rPh>
    <rPh sb="19" eb="21">
      <t>タイショク</t>
    </rPh>
    <rPh sb="21" eb="22">
      <t>シャ</t>
    </rPh>
    <rPh sb="22" eb="23">
      <t>ヨウ</t>
    </rPh>
    <rPh sb="24" eb="26">
      <t>ニンケイ</t>
    </rPh>
    <rPh sb="27" eb="29">
      <t>ネンメ</t>
    </rPh>
    <rPh sb="29" eb="30">
      <t>ヨウ</t>
    </rPh>
    <phoneticPr fontId="2"/>
  </si>
  <si>
    <t>初回の納付は退職日から起算して20日以内となり、資格情報通知書、資格確認書は、納付確認後の発送となります。</t>
    <rPh sb="0" eb="2">
      <t>ショカイ</t>
    </rPh>
    <rPh sb="3" eb="5">
      <t>ノウフ</t>
    </rPh>
    <rPh sb="6" eb="8">
      <t>タイショク</t>
    </rPh>
    <rPh sb="8" eb="9">
      <t>ビ</t>
    </rPh>
    <rPh sb="11" eb="13">
      <t>キサン</t>
    </rPh>
    <rPh sb="17" eb="18">
      <t>ニチ</t>
    </rPh>
    <rPh sb="18" eb="20">
      <t>イナイ</t>
    </rPh>
    <rPh sb="24" eb="31">
      <t>シカクジョウホウツウチショ</t>
    </rPh>
    <rPh sb="32" eb="37">
      <t>シカクカクニンショ</t>
    </rPh>
    <rPh sb="39" eb="41">
      <t>ノウフ</t>
    </rPh>
    <rPh sb="41" eb="43">
      <t>カクニン</t>
    </rPh>
    <rPh sb="43" eb="44">
      <t>ゴ</t>
    </rPh>
    <rPh sb="45" eb="47">
      <t>ハッソウ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</si>
</sst>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_ ;[Red]\-#,##0\ "/>
    <numFmt numFmtId="178" formatCode="0.000"/>
    <numFmt numFmtId="179" formatCode="#,###"/>
    <numFmt numFmtId="180" formatCode="#,###&quot;円&quot;"/>
    <numFmt numFmtId="181" formatCode="#,##0_);[Red]\(#,##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2"/>
      <color rgb="FF002060"/>
      <name val="ＭＳ 明朝"/>
      <family val="1"/>
      <charset val="128"/>
    </font>
    <font>
      <b/>
      <sz val="12"/>
      <color rgb="FF00206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0">
    <xf numFmtId="0" fontId="0" fillId="0" borderId="0" xfId="0">
      <alignment vertical="center"/>
    </xf>
    <xf numFmtId="181" fontId="3" fillId="0" borderId="0" xfId="2" applyNumberFormat="1">
      <alignment vertical="center"/>
    </xf>
    <xf numFmtId="181" fontId="3" fillId="0" borderId="0" xfId="3" applyNumberFormat="1">
      <alignment vertical="center"/>
    </xf>
    <xf numFmtId="181" fontId="4" fillId="0" borderId="0" xfId="3" applyNumberFormat="1" applyFont="1" applyAlignment="1">
      <alignment horizontal="left" vertical="center"/>
    </xf>
    <xf numFmtId="0" fontId="3" fillId="0" borderId="0" xfId="3" applyAlignment="1">
      <alignment horizontal="center" vertical="center"/>
    </xf>
    <xf numFmtId="3" fontId="3" fillId="0" borderId="0" xfId="2" applyNumberFormat="1">
      <alignment vertical="center"/>
    </xf>
    <xf numFmtId="38" fontId="3" fillId="0" borderId="0" xfId="2">
      <alignment vertical="center"/>
    </xf>
    <xf numFmtId="0" fontId="3" fillId="0" borderId="0" xfId="3">
      <alignment vertical="center"/>
    </xf>
    <xf numFmtId="181" fontId="3" fillId="0" borderId="0" xfId="3" applyNumberFormat="1" applyAlignment="1">
      <alignment horizontal="center" vertical="center"/>
    </xf>
    <xf numFmtId="0" fontId="3" fillId="0" borderId="0" xfId="3" applyFill="1">
      <alignment vertical="center"/>
    </xf>
    <xf numFmtId="181" fontId="3" fillId="0" borderId="43" xfId="3" applyNumberFormat="1" applyFill="1" applyBorder="1" applyAlignment="1">
      <alignment horizontal="right" vertical="center"/>
    </xf>
    <xf numFmtId="181" fontId="3" fillId="0" borderId="0" xfId="3" applyNumberFormat="1" applyFill="1" applyBorder="1" applyAlignment="1">
      <alignment horizontal="center" vertical="center"/>
    </xf>
    <xf numFmtId="181" fontId="3" fillId="0" borderId="44" xfId="3" applyNumberFormat="1" applyFill="1" applyBorder="1" applyAlignment="1">
      <alignment horizontal="right" vertical="center"/>
    </xf>
    <xf numFmtId="0" fontId="3" fillId="0" borderId="43" xfId="3" applyFill="1" applyBorder="1" applyAlignment="1">
      <alignment horizontal="center" vertical="center"/>
    </xf>
    <xf numFmtId="0" fontId="3" fillId="0" borderId="49" xfId="3" applyFill="1" applyBorder="1" applyAlignment="1">
      <alignment horizontal="center" vertical="center"/>
    </xf>
    <xf numFmtId="0" fontId="3" fillId="0" borderId="44" xfId="3" applyFill="1" applyBorder="1" applyAlignment="1">
      <alignment horizontal="center" vertical="center"/>
    </xf>
    <xf numFmtId="3" fontId="3" fillId="0" borderId="49" xfId="2" applyNumberFormat="1" applyFont="1" applyFill="1" applyBorder="1" applyAlignment="1">
      <alignment horizontal="right" vertical="center"/>
    </xf>
    <xf numFmtId="181" fontId="7" fillId="0" borderId="44" xfId="2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181" fontId="7" fillId="0" borderId="43" xfId="2" applyNumberFormat="1" applyFont="1" applyFill="1" applyBorder="1" applyAlignment="1">
      <alignment horizontal="right" vertical="center"/>
    </xf>
    <xf numFmtId="181" fontId="3" fillId="0" borderId="44" xfId="2" applyNumberFormat="1" applyBorder="1">
      <alignment vertical="center"/>
    </xf>
    <xf numFmtId="181" fontId="3" fillId="0" borderId="43" xfId="2" applyNumberFormat="1" applyBorder="1">
      <alignment vertical="center"/>
    </xf>
    <xf numFmtId="3" fontId="3" fillId="0" borderId="49" xfId="2" applyNumberFormat="1" applyFill="1" applyBorder="1">
      <alignment vertical="center"/>
    </xf>
    <xf numFmtId="181" fontId="3" fillId="0" borderId="43" xfId="2" applyNumberFormat="1" applyFill="1" applyBorder="1">
      <alignment vertical="center"/>
    </xf>
    <xf numFmtId="181" fontId="3" fillId="0" borderId="44" xfId="2" applyNumberFormat="1" applyFill="1" applyBorder="1">
      <alignment vertical="center"/>
    </xf>
    <xf numFmtId="181" fontId="3" fillId="0" borderId="56" xfId="2" applyNumberFormat="1" applyBorder="1">
      <alignment vertical="center"/>
    </xf>
    <xf numFmtId="181" fontId="3" fillId="0" borderId="57" xfId="3" applyNumberFormat="1" applyFill="1" applyBorder="1" applyAlignment="1">
      <alignment horizontal="center" vertical="center"/>
    </xf>
    <xf numFmtId="181" fontId="3" fillId="0" borderId="58" xfId="2" applyNumberFormat="1" applyBorder="1">
      <alignment vertical="center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3" fontId="3" fillId="0" borderId="60" xfId="2" applyNumberFormat="1" applyFill="1" applyBorder="1">
      <alignment vertical="center"/>
    </xf>
    <xf numFmtId="0" fontId="3" fillId="0" borderId="0" xfId="3" applyBorder="1">
      <alignment vertical="center"/>
    </xf>
    <xf numFmtId="181" fontId="3" fillId="0" borderId="42" xfId="2" applyNumberFormat="1" applyBorder="1">
      <alignment vertical="center"/>
    </xf>
    <xf numFmtId="181" fontId="3" fillId="0" borderId="13" xfId="3" applyNumberFormat="1" applyFill="1" applyBorder="1" applyAlignment="1">
      <alignment horizontal="center" vertical="center"/>
    </xf>
    <xf numFmtId="181" fontId="3" fillId="0" borderId="61" xfId="2" applyNumberFormat="1" applyBorder="1">
      <alignment vertical="center"/>
    </xf>
    <xf numFmtId="0" fontId="0" fillId="0" borderId="13" xfId="0" applyBorder="1">
      <alignment vertical="center"/>
    </xf>
    <xf numFmtId="0" fontId="0" fillId="0" borderId="62" xfId="0" applyBorder="1">
      <alignment vertical="center"/>
    </xf>
    <xf numFmtId="0" fontId="0" fillId="0" borderId="61" xfId="0" applyBorder="1">
      <alignment vertical="center"/>
    </xf>
    <xf numFmtId="38" fontId="3" fillId="0" borderId="40" xfId="2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3" borderId="2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0" xfId="0" applyFont="1" applyFill="1" applyBorder="1">
      <alignment vertical="center"/>
    </xf>
    <xf numFmtId="0" fontId="8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0" fillId="3" borderId="13" xfId="0" applyFont="1" applyFill="1" applyBorder="1">
      <alignment vertical="center"/>
    </xf>
    <xf numFmtId="0" fontId="8" fillId="3" borderId="0" xfId="0" applyFont="1" applyFill="1" applyAlignment="1">
      <alignment vertical="center" textRotation="255"/>
    </xf>
    <xf numFmtId="0" fontId="16" fillId="3" borderId="0" xfId="0" applyFont="1" applyFill="1">
      <alignment vertical="center"/>
    </xf>
    <xf numFmtId="0" fontId="8" fillId="3" borderId="14" xfId="0" applyFont="1" applyFill="1" applyBorder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3" borderId="33" xfId="0" applyFont="1" applyFill="1" applyBorder="1">
      <alignment vertical="center"/>
    </xf>
    <xf numFmtId="0" fontId="8" fillId="3" borderId="18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0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distributed" vertical="center"/>
    </xf>
    <xf numFmtId="0" fontId="14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80" fontId="18" fillId="3" borderId="0" xfId="0" applyNumberFormat="1" applyFont="1" applyFill="1" applyAlignment="1">
      <alignment horizontal="left" vertical="center"/>
    </xf>
    <xf numFmtId="179" fontId="20" fillId="3" borderId="0" xfId="0" applyNumberFormat="1" applyFont="1" applyFill="1" applyAlignment="1">
      <alignment horizontal="right" vertical="center"/>
    </xf>
    <xf numFmtId="58" fontId="15" fillId="3" borderId="0" xfId="0" applyNumberFormat="1" applyFont="1" applyFill="1" applyAlignment="1">
      <alignment horizontal="center" vertical="center"/>
    </xf>
    <xf numFmtId="58" fontId="15" fillId="3" borderId="8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2" fontId="14" fillId="3" borderId="0" xfId="0" applyNumberFormat="1" applyFont="1" applyFill="1" applyAlignment="1">
      <alignment horizontal="right" vertical="center"/>
    </xf>
    <xf numFmtId="58" fontId="15" fillId="3" borderId="7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distributed" vertical="center"/>
    </xf>
    <xf numFmtId="0" fontId="14" fillId="3" borderId="5" xfId="0" applyFont="1" applyFill="1" applyBorder="1" applyAlignment="1">
      <alignment horizontal="right" vertical="center"/>
    </xf>
    <xf numFmtId="14" fontId="14" fillId="3" borderId="10" xfId="0" applyNumberFormat="1" applyFont="1" applyFill="1" applyBorder="1" applyAlignment="1">
      <alignment horizontal="center" vertical="center"/>
    </xf>
    <xf numFmtId="14" fontId="14" fillId="3" borderId="1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distributed" vertical="center"/>
    </xf>
    <xf numFmtId="179" fontId="13" fillId="3" borderId="12" xfId="1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79" fontId="18" fillId="3" borderId="18" xfId="1" applyNumberFormat="1" applyFont="1" applyFill="1" applyBorder="1" applyAlignment="1">
      <alignment horizontal="right" vertical="center"/>
    </xf>
    <xf numFmtId="179" fontId="18" fillId="3" borderId="17" xfId="1" applyNumberFormat="1" applyFont="1" applyFill="1" applyBorder="1" applyAlignment="1">
      <alignment horizontal="right" vertical="center"/>
    </xf>
    <xf numFmtId="179" fontId="18" fillId="3" borderId="18" xfId="0" applyNumberFormat="1" applyFont="1" applyFill="1" applyBorder="1" applyAlignment="1">
      <alignment horizontal="right" vertical="center"/>
    </xf>
    <xf numFmtId="179" fontId="18" fillId="3" borderId="17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  <protection locked="0"/>
    </xf>
    <xf numFmtId="176" fontId="11" fillId="0" borderId="2" xfId="0" applyNumberFormat="1" applyFont="1" applyFill="1" applyBorder="1" applyAlignment="1" applyProtection="1">
      <alignment horizontal="right" vertical="center"/>
      <protection locked="0"/>
    </xf>
    <xf numFmtId="176" fontId="11" fillId="0" borderId="3" xfId="0" applyNumberFormat="1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>
      <alignment horizontal="distributed" vertical="center"/>
    </xf>
    <xf numFmtId="3" fontId="14" fillId="3" borderId="5" xfId="0" applyNumberFormat="1" applyFont="1" applyFill="1" applyBorder="1" applyAlignment="1">
      <alignment horizontal="right" vertical="center"/>
    </xf>
    <xf numFmtId="177" fontId="11" fillId="0" borderId="1" xfId="1" applyNumberFormat="1" applyFont="1" applyFill="1" applyBorder="1" applyAlignment="1" applyProtection="1">
      <alignment horizontal="right" vertical="center"/>
      <protection locked="0"/>
    </xf>
    <xf numFmtId="177" fontId="11" fillId="0" borderId="2" xfId="1" applyNumberFormat="1" applyFont="1" applyFill="1" applyBorder="1" applyAlignment="1" applyProtection="1">
      <alignment horizontal="right" vertical="center"/>
      <protection locked="0"/>
    </xf>
    <xf numFmtId="177" fontId="11" fillId="0" borderId="3" xfId="1" applyNumberFormat="1" applyFont="1" applyFill="1" applyBorder="1" applyAlignment="1" applyProtection="1">
      <alignment horizontal="right" vertical="center"/>
      <protection locked="0"/>
    </xf>
    <xf numFmtId="178" fontId="14" fillId="3" borderId="0" xfId="0" applyNumberFormat="1" applyFont="1" applyFill="1" applyAlignment="1">
      <alignment horizontal="right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58" fontId="12" fillId="0" borderId="1" xfId="1" applyNumberFormat="1" applyFont="1" applyFill="1" applyBorder="1" applyAlignment="1" applyProtection="1">
      <alignment horizontal="right" vertical="center"/>
      <protection locked="0"/>
    </xf>
    <xf numFmtId="58" fontId="12" fillId="0" borderId="2" xfId="1" applyNumberFormat="1" applyFont="1" applyFill="1" applyBorder="1" applyAlignment="1" applyProtection="1">
      <alignment horizontal="right" vertical="center"/>
      <protection locked="0"/>
    </xf>
    <xf numFmtId="58" fontId="12" fillId="0" borderId="3" xfId="1" applyNumberFormat="1" applyFont="1" applyFill="1" applyBorder="1" applyAlignment="1" applyProtection="1">
      <alignment horizontal="right" vertical="center"/>
      <protection locked="0"/>
    </xf>
    <xf numFmtId="179" fontId="18" fillId="3" borderId="13" xfId="1" applyNumberFormat="1" applyFont="1" applyFill="1" applyBorder="1" applyAlignment="1">
      <alignment horizontal="right" vertical="center"/>
    </xf>
    <xf numFmtId="179" fontId="18" fillId="3" borderId="13" xfId="0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181" fontId="3" fillId="2" borderId="39" xfId="3" applyNumberFormat="1" applyFill="1" applyBorder="1" applyAlignment="1">
      <alignment horizontal="center" vertical="center"/>
    </xf>
    <xf numFmtId="181" fontId="3" fillId="2" borderId="40" xfId="3" applyNumberFormat="1" applyFill="1" applyBorder="1" applyAlignment="1">
      <alignment horizontal="center" vertical="center"/>
    </xf>
    <xf numFmtId="181" fontId="3" fillId="2" borderId="41" xfId="3" applyNumberFormat="1" applyFill="1" applyBorder="1" applyAlignment="1">
      <alignment horizontal="center" vertical="center"/>
    </xf>
    <xf numFmtId="181" fontId="3" fillId="2" borderId="43" xfId="3" applyNumberFormat="1" applyFill="1" applyBorder="1" applyAlignment="1">
      <alignment horizontal="center" vertical="center"/>
    </xf>
    <xf numFmtId="181" fontId="3" fillId="2" borderId="0" xfId="3" applyNumberFormat="1" applyFill="1" applyBorder="1" applyAlignment="1">
      <alignment horizontal="center" vertical="center"/>
    </xf>
    <xf numFmtId="181" fontId="3" fillId="2" borderId="44" xfId="3" applyNumberFormat="1" applyFill="1" applyBorder="1" applyAlignment="1">
      <alignment horizontal="center" vertical="center"/>
    </xf>
    <xf numFmtId="181" fontId="3" fillId="2" borderId="51" xfId="3" applyNumberFormat="1" applyFill="1" applyBorder="1" applyAlignment="1">
      <alignment horizontal="center" vertical="center"/>
    </xf>
    <xf numFmtId="181" fontId="3" fillId="2" borderId="52" xfId="3" applyNumberFormat="1" applyFill="1" applyBorder="1" applyAlignment="1">
      <alignment horizontal="center" vertical="center"/>
    </xf>
    <xf numFmtId="181" fontId="3" fillId="2" borderId="53" xfId="3" applyNumberFormat="1" applyFill="1" applyBorder="1" applyAlignment="1">
      <alignment horizontal="center" vertical="center"/>
    </xf>
    <xf numFmtId="0" fontId="3" fillId="2" borderId="42" xfId="3" applyFill="1" applyBorder="1" applyAlignment="1">
      <alignment horizontal="center" vertical="center"/>
    </xf>
    <xf numFmtId="0" fontId="3" fillId="2" borderId="13" xfId="3" applyFill="1" applyBorder="1" applyAlignment="1">
      <alignment horizontal="center" vertical="center"/>
    </xf>
    <xf numFmtId="0" fontId="3" fillId="2" borderId="45" xfId="3" applyFill="1" applyBorder="1" applyAlignment="1">
      <alignment horizontal="center" vertical="center"/>
    </xf>
    <xf numFmtId="0" fontId="3" fillId="2" borderId="46" xfId="3" applyFill="1" applyBorder="1" applyAlignment="1">
      <alignment horizontal="center" vertical="center"/>
    </xf>
    <xf numFmtId="0" fontId="3" fillId="2" borderId="47" xfId="3" applyFill="1" applyBorder="1" applyAlignment="1">
      <alignment horizontal="center" vertical="center"/>
    </xf>
    <xf numFmtId="3" fontId="3" fillId="2" borderId="48" xfId="2" applyNumberFormat="1" applyFont="1" applyFill="1" applyBorder="1" applyAlignment="1">
      <alignment horizontal="center" vertical="center"/>
    </xf>
    <xf numFmtId="3" fontId="3" fillId="2" borderId="49" xfId="2" applyNumberFormat="1" applyFill="1" applyBorder="1" applyAlignment="1">
      <alignment horizontal="center" vertical="center"/>
    </xf>
    <xf numFmtId="3" fontId="3" fillId="2" borderId="54" xfId="2" applyNumberFormat="1" applyFill="1" applyBorder="1" applyAlignment="1">
      <alignment horizontal="center" vertical="center"/>
    </xf>
    <xf numFmtId="181" fontId="3" fillId="2" borderId="48" xfId="3" applyNumberFormat="1" applyFill="1" applyBorder="1" applyAlignment="1">
      <alignment horizontal="center" vertical="center"/>
    </xf>
    <xf numFmtId="181" fontId="3" fillId="2" borderId="49" xfId="3" applyNumberFormat="1" applyFill="1" applyBorder="1" applyAlignment="1">
      <alignment horizontal="center" vertical="center"/>
    </xf>
    <xf numFmtId="181" fontId="3" fillId="2" borderId="54" xfId="3" applyNumberFormat="1" applyFill="1" applyBorder="1" applyAlignment="1">
      <alignment horizontal="center" vertical="center"/>
    </xf>
    <xf numFmtId="0" fontId="3" fillId="2" borderId="50" xfId="3" applyFill="1" applyBorder="1" applyAlignment="1">
      <alignment horizontal="center" vertical="center" wrapText="1"/>
    </xf>
    <xf numFmtId="0" fontId="3" fillId="2" borderId="55" xfId="3" applyFill="1" applyBorder="1" applyAlignment="1">
      <alignment horizontal="center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17</xdr:row>
      <xdr:rowOff>0</xdr:rowOff>
    </xdr:from>
    <xdr:to>
      <xdr:col>25</xdr:col>
      <xdr:colOff>161925</xdr:colOff>
      <xdr:row>19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7C4FA39-CB6C-4B16-82A9-04C2C89BBA08}"/>
            </a:ext>
          </a:extLst>
        </xdr:cNvPr>
        <xdr:cNvSpPr/>
      </xdr:nvSpPr>
      <xdr:spPr>
        <a:xfrm>
          <a:off x="8382000" y="5295900"/>
          <a:ext cx="114300" cy="6000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2117</xdr:colOff>
      <xdr:row>4</xdr:row>
      <xdr:rowOff>158750</xdr:rowOff>
    </xdr:from>
    <xdr:to>
      <xdr:col>24</xdr:col>
      <xdr:colOff>134471</xdr:colOff>
      <xdr:row>5</xdr:row>
      <xdr:rowOff>256117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F69392-075D-4B43-8587-855D9401F966}"/>
            </a:ext>
          </a:extLst>
        </xdr:cNvPr>
        <xdr:cNvSpPr/>
      </xdr:nvSpPr>
      <xdr:spPr>
        <a:xfrm>
          <a:off x="5380941" y="1604309"/>
          <a:ext cx="2821765" cy="388720"/>
        </a:xfrm>
        <a:prstGeom prst="roundRect">
          <a:avLst/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①～③を入力してください。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145677</xdr:colOff>
      <xdr:row>7</xdr:row>
      <xdr:rowOff>33617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4505CCB-1848-4DBA-B529-11FBAA237991}"/>
            </a:ext>
          </a:extLst>
        </xdr:cNvPr>
        <xdr:cNvSpPr/>
      </xdr:nvSpPr>
      <xdr:spPr>
        <a:xfrm>
          <a:off x="5042647" y="1445559"/>
          <a:ext cx="145677" cy="90767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46577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9525</xdr:rowOff>
    </xdr:from>
    <xdr:to>
      <xdr:col>7</xdr:col>
      <xdr:colOff>0</xdr:colOff>
      <xdr:row>6</xdr:row>
      <xdr:rowOff>9525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4657725" y="140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5"/>
  <sheetViews>
    <sheetView showGridLines="0" tabSelected="1" zoomScale="85" zoomScaleNormal="85" zoomScaleSheetLayoutView="90" workbookViewId="0">
      <selection activeCell="O24" sqref="O24"/>
    </sheetView>
  </sheetViews>
  <sheetFormatPr defaultColWidth="4.375" defaultRowHeight="23.25" customHeight="1" x14ac:dyDescent="0.4"/>
  <cols>
    <col min="1" max="10" width="4.375" style="41"/>
    <col min="11" max="14" width="4.875" style="41" customWidth="1"/>
    <col min="15" max="16" width="4.375" style="41"/>
    <col min="17" max="18" width="4.375" style="41" customWidth="1"/>
    <col min="19" max="34" width="4.375" style="41"/>
    <col min="35" max="36" width="4.875" style="41" customWidth="1"/>
    <col min="37" max="38" width="4.375" style="41"/>
    <col min="39" max="40" width="4.5" style="41" customWidth="1"/>
    <col min="41" max="42" width="4.375" style="41"/>
    <col min="43" max="43" width="0" style="41" hidden="1" customWidth="1"/>
    <col min="44" max="60" width="5.5" style="41" hidden="1" customWidth="1"/>
    <col min="61" max="65" width="5.5" style="41" customWidth="1"/>
    <col min="66" max="16384" width="4.375" style="41"/>
  </cols>
  <sheetData>
    <row r="1" spans="1:51" ht="23.25" customHeight="1" x14ac:dyDescent="0.4">
      <c r="A1" s="65" t="s">
        <v>59</v>
      </c>
    </row>
    <row r="2" spans="1:51" ht="45" customHeight="1" x14ac:dyDescent="0.4">
      <c r="B2" s="42" t="s">
        <v>0</v>
      </c>
      <c r="S2" s="67" t="s">
        <v>58</v>
      </c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51" ht="23.25" customHeight="1" x14ac:dyDescent="0.4">
      <c r="S3" s="67" t="s">
        <v>57</v>
      </c>
      <c r="T3" s="67"/>
      <c r="U3" s="67"/>
      <c r="V3" s="67"/>
      <c r="W3" s="67"/>
      <c r="X3" s="67"/>
      <c r="Y3" s="67"/>
      <c r="Z3" s="67"/>
      <c r="AA3" s="67"/>
      <c r="AB3" s="67"/>
    </row>
    <row r="4" spans="1:51" ht="23.25" customHeight="1" thickBot="1" x14ac:dyDescent="0.45">
      <c r="S4" s="67"/>
      <c r="T4" s="67"/>
      <c r="U4" s="67"/>
      <c r="V4" s="67"/>
      <c r="W4" s="67"/>
      <c r="X4" s="67"/>
      <c r="Y4" s="67"/>
      <c r="Z4" s="67"/>
      <c r="AA4" s="67"/>
      <c r="AB4" s="67"/>
      <c r="AU4" s="41" t="s">
        <v>34</v>
      </c>
    </row>
    <row r="5" spans="1:51" ht="23.25" customHeight="1" thickTop="1" thickBot="1" x14ac:dyDescent="0.45">
      <c r="A5" s="66" t="s">
        <v>54</v>
      </c>
      <c r="B5" s="41" t="s">
        <v>1</v>
      </c>
      <c r="K5" s="96">
        <v>64</v>
      </c>
      <c r="L5" s="97"/>
      <c r="M5" s="97"/>
      <c r="N5" s="98"/>
      <c r="O5" s="43" t="s">
        <v>2</v>
      </c>
      <c r="AU5" s="44">
        <v>0</v>
      </c>
      <c r="AV5" s="105">
        <v>0</v>
      </c>
      <c r="AW5" s="105"/>
      <c r="AX5" s="105"/>
      <c r="AY5" s="106"/>
    </row>
    <row r="6" spans="1:51" ht="23.25" customHeight="1" thickTop="1" thickBot="1" x14ac:dyDescent="0.45">
      <c r="A6" s="66" t="s">
        <v>55</v>
      </c>
      <c r="B6" s="41" t="s">
        <v>5</v>
      </c>
      <c r="K6" s="101">
        <v>410000</v>
      </c>
      <c r="L6" s="102"/>
      <c r="M6" s="102"/>
      <c r="N6" s="103"/>
      <c r="O6" s="43" t="s">
        <v>4</v>
      </c>
      <c r="AU6" s="45">
        <v>1</v>
      </c>
      <c r="AV6" s="107">
        <v>0.99673690000000004</v>
      </c>
      <c r="AW6" s="107"/>
      <c r="AX6" s="107"/>
      <c r="AY6" s="108"/>
    </row>
    <row r="7" spans="1:51" ht="23.25" customHeight="1" thickTop="1" thickBot="1" x14ac:dyDescent="0.45">
      <c r="A7" s="66" t="s">
        <v>56</v>
      </c>
      <c r="B7" s="41" t="s">
        <v>30</v>
      </c>
      <c r="K7" s="110">
        <v>45747</v>
      </c>
      <c r="L7" s="111"/>
      <c r="M7" s="111"/>
      <c r="N7" s="112"/>
      <c r="AU7" s="46">
        <v>2</v>
      </c>
      <c r="AV7" s="75">
        <v>1.9902215000000001</v>
      </c>
      <c r="AW7" s="75"/>
      <c r="AX7" s="75"/>
      <c r="AY7" s="76"/>
    </row>
    <row r="8" spans="1:51" ht="23.25" customHeight="1" thickTop="1" thickBot="1" x14ac:dyDescent="0.45">
      <c r="B8" s="41" t="s">
        <v>10</v>
      </c>
      <c r="H8" s="47"/>
      <c r="I8" s="47"/>
      <c r="J8" s="47"/>
      <c r="K8" s="88">
        <f>IF((K5&gt;74),"加入不可",IF(K6&gt;BA19,BA19,K6))</f>
        <v>380000</v>
      </c>
      <c r="L8" s="88"/>
      <c r="M8" s="88"/>
      <c r="N8" s="88"/>
      <c r="O8" s="43" t="s">
        <v>4</v>
      </c>
      <c r="Q8" s="89" t="str">
        <f>IF(K8="加入不可","【後期高齢者医療制度へ加入となります】","")</f>
        <v/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U8" s="46">
        <v>3</v>
      </c>
      <c r="AV8" s="75">
        <v>2.9804642000000001</v>
      </c>
      <c r="AW8" s="75"/>
      <c r="AX8" s="75"/>
      <c r="AY8" s="76"/>
    </row>
    <row r="9" spans="1:51" ht="23.25" customHeight="1" thickTop="1" x14ac:dyDescent="0.4">
      <c r="B9" s="48" t="s">
        <v>38</v>
      </c>
      <c r="H9" s="47"/>
      <c r="I9" s="47"/>
      <c r="J9" s="47"/>
      <c r="AU9" s="46">
        <v>4</v>
      </c>
      <c r="AV9" s="75">
        <v>3.9674757</v>
      </c>
      <c r="AW9" s="75"/>
      <c r="AX9" s="75"/>
      <c r="AY9" s="76"/>
    </row>
    <row r="10" spans="1:51" ht="23.25" customHeight="1" x14ac:dyDescent="0.4">
      <c r="H10" s="47"/>
      <c r="I10" s="47"/>
      <c r="J10" s="47"/>
      <c r="K10" s="109" t="s">
        <v>11</v>
      </c>
      <c r="L10" s="109"/>
      <c r="M10" s="109"/>
      <c r="N10" s="109"/>
      <c r="O10" s="109"/>
      <c r="P10" s="109" t="s">
        <v>12</v>
      </c>
      <c r="Q10" s="109"/>
      <c r="R10" s="109"/>
      <c r="S10" s="109"/>
      <c r="T10" s="109"/>
      <c r="U10" s="109" t="s">
        <v>13</v>
      </c>
      <c r="V10" s="109"/>
      <c r="W10" s="109"/>
      <c r="X10" s="109"/>
      <c r="Y10" s="109"/>
      <c r="AU10" s="46">
        <v>5</v>
      </c>
      <c r="AV10" s="75">
        <v>4.9512666000000003</v>
      </c>
      <c r="AW10" s="75"/>
      <c r="AX10" s="75"/>
      <c r="AY10" s="76"/>
    </row>
    <row r="11" spans="1:51" ht="23.25" customHeight="1" x14ac:dyDescent="0.4">
      <c r="B11" s="41" t="s">
        <v>14</v>
      </c>
      <c r="D11" s="49"/>
      <c r="K11" s="113">
        <f>IF(K5&gt;74,"0",ROUNDDOWN((K8*BA20)/1000,0))</f>
        <v>39193</v>
      </c>
      <c r="L11" s="113"/>
      <c r="M11" s="113"/>
      <c r="N11" s="113"/>
      <c r="O11" s="50" t="s">
        <v>4</v>
      </c>
      <c r="P11" s="113">
        <f>IF(OR(K5&lt;40,K5&gt;64),"0",ROUNDDOWN((K8*BA21)/1000,0))</f>
        <v>6095</v>
      </c>
      <c r="Q11" s="113"/>
      <c r="R11" s="113"/>
      <c r="S11" s="113"/>
      <c r="T11" s="50" t="s">
        <v>4</v>
      </c>
      <c r="U11" s="114">
        <f>K11+P11</f>
        <v>45288</v>
      </c>
      <c r="V11" s="114"/>
      <c r="W11" s="114"/>
      <c r="X11" s="114"/>
      <c r="Y11" s="50" t="s">
        <v>4</v>
      </c>
      <c r="AU11" s="46">
        <v>6</v>
      </c>
      <c r="AV11" s="75">
        <v>5.9318472</v>
      </c>
      <c r="AW11" s="75"/>
      <c r="AX11" s="75"/>
      <c r="AY11" s="76"/>
    </row>
    <row r="12" spans="1:51" ht="23.25" customHeight="1" x14ac:dyDescent="0.4">
      <c r="B12" s="51"/>
      <c r="D12" s="49"/>
      <c r="P12" s="52" t="str">
        <f>IF(K5=64,"※　65歳到達日の属する月以降は介護掛金は発生しません",IF(K5=39,"※　40歳到達日の属する月からは介護掛金が発生します",""))</f>
        <v>※　65歳到達日の属する月以降は介護掛金は発生しません</v>
      </c>
      <c r="AU12" s="46">
        <v>7</v>
      </c>
      <c r="AV12" s="75">
        <v>6.9092282000000003</v>
      </c>
      <c r="AW12" s="75"/>
      <c r="AX12" s="75"/>
      <c r="AY12" s="76"/>
    </row>
    <row r="13" spans="1:51" ht="23.25" customHeight="1" x14ac:dyDescent="0.4">
      <c r="B13" s="51"/>
      <c r="D13" s="49"/>
      <c r="K13" s="52" t="str">
        <f>IF(K5=74,"※　75歳誕生日の属する月の前月までの金額となります","")</f>
        <v/>
      </c>
      <c r="AU13" s="46">
        <v>8</v>
      </c>
      <c r="AV13" s="75">
        <v>7.8834200000000001</v>
      </c>
      <c r="AW13" s="75"/>
      <c r="AX13" s="75"/>
      <c r="AY13" s="76"/>
    </row>
    <row r="14" spans="1:51" ht="23.25" customHeight="1" x14ac:dyDescent="0.4">
      <c r="B14" s="41" t="s">
        <v>15</v>
      </c>
      <c r="AU14" s="46">
        <v>9</v>
      </c>
      <c r="AV14" s="75">
        <v>8.8544329000000008</v>
      </c>
      <c r="AW14" s="75"/>
      <c r="AX14" s="75"/>
      <c r="AY14" s="76"/>
    </row>
    <row r="15" spans="1:51" ht="23.25" customHeight="1" x14ac:dyDescent="0.4">
      <c r="A15" s="53"/>
      <c r="B15" s="115"/>
      <c r="C15" s="115"/>
      <c r="D15" s="115"/>
      <c r="E15" s="115"/>
      <c r="F15" s="115"/>
      <c r="G15" s="115"/>
      <c r="H15" s="115"/>
      <c r="I15" s="115"/>
      <c r="J15" s="116"/>
      <c r="K15" s="117" t="s">
        <v>11</v>
      </c>
      <c r="L15" s="115"/>
      <c r="M15" s="115"/>
      <c r="N15" s="115"/>
      <c r="O15" s="116"/>
      <c r="P15" s="118" t="s">
        <v>12</v>
      </c>
      <c r="Q15" s="118"/>
      <c r="R15" s="118"/>
      <c r="S15" s="118"/>
      <c r="T15" s="118"/>
      <c r="U15" s="118" t="s">
        <v>13</v>
      </c>
      <c r="V15" s="118"/>
      <c r="W15" s="118"/>
      <c r="X15" s="118"/>
      <c r="Y15" s="118"/>
      <c r="AU15" s="46">
        <v>10</v>
      </c>
      <c r="AV15" s="75">
        <v>9.8222772999999997</v>
      </c>
      <c r="AW15" s="75"/>
      <c r="AX15" s="75"/>
      <c r="AY15" s="76"/>
    </row>
    <row r="16" spans="1:51" ht="23.25" customHeight="1" x14ac:dyDescent="0.4">
      <c r="B16" s="54" t="s">
        <v>16</v>
      </c>
      <c r="C16" s="55" t="s">
        <v>17</v>
      </c>
      <c r="D16" s="56"/>
      <c r="E16" s="56"/>
      <c r="F16" s="56"/>
      <c r="G16" s="56"/>
      <c r="H16" s="56"/>
      <c r="I16" s="56"/>
      <c r="J16" s="57"/>
      <c r="K16" s="92">
        <f>K11*(BA23+1)</f>
        <v>470316</v>
      </c>
      <c r="L16" s="92"/>
      <c r="M16" s="92"/>
      <c r="N16" s="93"/>
      <c r="O16" s="58" t="s">
        <v>4</v>
      </c>
      <c r="P16" s="92">
        <f>P11*(BA23+1)</f>
        <v>73140</v>
      </c>
      <c r="Q16" s="92"/>
      <c r="R16" s="93"/>
      <c r="S16" s="93"/>
      <c r="T16" s="58" t="s">
        <v>4</v>
      </c>
      <c r="U16" s="94">
        <f>K16+P16</f>
        <v>543456</v>
      </c>
      <c r="V16" s="94"/>
      <c r="W16" s="94"/>
      <c r="X16" s="95"/>
      <c r="Y16" s="58" t="s">
        <v>4</v>
      </c>
      <c r="AU16" s="46">
        <v>11</v>
      </c>
      <c r="AV16" s="75">
        <v>10.7869636</v>
      </c>
      <c r="AW16" s="75"/>
      <c r="AX16" s="75"/>
      <c r="AY16" s="76"/>
    </row>
    <row r="17" spans="2:60" ht="23.25" customHeight="1" thickBot="1" x14ac:dyDescent="0.45">
      <c r="B17" s="54" t="s">
        <v>18</v>
      </c>
      <c r="C17" s="55" t="s">
        <v>19</v>
      </c>
      <c r="D17" s="56"/>
      <c r="F17" s="56" t="s">
        <v>20</v>
      </c>
      <c r="G17" s="56"/>
      <c r="H17" s="56"/>
      <c r="I17" s="56"/>
      <c r="J17" s="57"/>
      <c r="K17" s="92">
        <f>ROUND((K11*VLOOKUP(BA23,AU5:AY17,2,FALSE))+K11,0)</f>
        <v>461966</v>
      </c>
      <c r="L17" s="92"/>
      <c r="M17" s="92"/>
      <c r="N17" s="93"/>
      <c r="O17" s="58" t="s">
        <v>4</v>
      </c>
      <c r="P17" s="92">
        <f>ROUND((P11*VLOOKUP(BA23,AU5:AY17,2,FALSE))+P11,0)</f>
        <v>71842</v>
      </c>
      <c r="Q17" s="92"/>
      <c r="R17" s="93"/>
      <c r="S17" s="93"/>
      <c r="T17" s="58" t="s">
        <v>4</v>
      </c>
      <c r="U17" s="94">
        <f>K17+P17</f>
        <v>533808</v>
      </c>
      <c r="V17" s="94"/>
      <c r="W17" s="94"/>
      <c r="X17" s="95"/>
      <c r="Y17" s="58" t="s">
        <v>4</v>
      </c>
      <c r="AE17" s="59" t="s">
        <v>21</v>
      </c>
      <c r="AF17" s="43" t="s">
        <v>22</v>
      </c>
      <c r="AI17" s="72">
        <f>U16-U17</f>
        <v>9648</v>
      </c>
      <c r="AJ17" s="72"/>
      <c r="AK17" s="43" t="s">
        <v>23</v>
      </c>
      <c r="AU17" s="60">
        <v>12</v>
      </c>
      <c r="AV17" s="90">
        <v>11.748502</v>
      </c>
      <c r="AW17" s="90"/>
      <c r="AX17" s="90"/>
      <c r="AY17" s="91"/>
    </row>
    <row r="18" spans="2:60" ht="23.25" customHeight="1" thickBot="1" x14ac:dyDescent="0.45">
      <c r="B18" s="119" t="s">
        <v>18</v>
      </c>
      <c r="C18" s="121" t="s">
        <v>24</v>
      </c>
      <c r="D18" s="122"/>
      <c r="E18" s="123"/>
      <c r="F18" s="61" t="s">
        <v>25</v>
      </c>
      <c r="G18" s="61"/>
      <c r="H18" s="61"/>
      <c r="I18" s="61"/>
      <c r="J18" s="61"/>
      <c r="K18" s="92">
        <f>IFERROR(ROUND((K11*VLOOKUP(BA24,AU5:AY17,2,FALSE))+K11,0),0)</f>
        <v>233248</v>
      </c>
      <c r="L18" s="92"/>
      <c r="M18" s="92"/>
      <c r="N18" s="93"/>
      <c r="O18" s="58" t="s">
        <v>4</v>
      </c>
      <c r="P18" s="92">
        <f>IFERROR(ROUND((P11*VLOOKUP(BA24,AU5:AY17,2,FALSE))+P11,0),0)</f>
        <v>36273</v>
      </c>
      <c r="Q18" s="92"/>
      <c r="R18" s="93"/>
      <c r="S18" s="93"/>
      <c r="T18" s="58" t="s">
        <v>4</v>
      </c>
      <c r="U18" s="94">
        <f>K18+P18</f>
        <v>269521</v>
      </c>
      <c r="V18" s="94"/>
      <c r="W18" s="94"/>
      <c r="X18" s="95"/>
      <c r="Y18" s="58" t="s">
        <v>4</v>
      </c>
      <c r="AA18" s="71">
        <f>U18+U19</f>
        <v>538163</v>
      </c>
      <c r="AB18" s="71"/>
      <c r="AC18" s="71"/>
      <c r="AD18" s="71"/>
      <c r="AE18" s="70" t="s">
        <v>21</v>
      </c>
      <c r="AF18" s="70" t="s">
        <v>22</v>
      </c>
      <c r="AG18" s="70"/>
      <c r="AH18" s="70"/>
      <c r="AI18" s="72">
        <f>U16-AA18</f>
        <v>5293</v>
      </c>
      <c r="AJ18" s="72"/>
      <c r="AK18" s="70" t="s">
        <v>23</v>
      </c>
      <c r="AL18" s="70"/>
      <c r="AM18" s="70"/>
      <c r="AN18" s="70"/>
    </row>
    <row r="19" spans="2:60" ht="23.25" customHeight="1" x14ac:dyDescent="0.4">
      <c r="B19" s="120"/>
      <c r="C19" s="124"/>
      <c r="D19" s="125"/>
      <c r="E19" s="126"/>
      <c r="F19" s="61" t="s">
        <v>26</v>
      </c>
      <c r="G19" s="61"/>
      <c r="H19" s="61"/>
      <c r="I19" s="61"/>
      <c r="J19" s="61"/>
      <c r="K19" s="92">
        <f>IF(BA25=6,ROUND(K11*AV11,0),ROUND(K11*VLOOKUP(BA25,AU5:AY17,2,FALSE)+K11,0))</f>
        <v>232487</v>
      </c>
      <c r="L19" s="92"/>
      <c r="M19" s="92"/>
      <c r="N19" s="93"/>
      <c r="O19" s="58" t="s">
        <v>4</v>
      </c>
      <c r="P19" s="92">
        <f>IF(BA25=6,ROUND(P11*AV11,0),ROUND(P11*VLOOKUP(BA25,AU5:AY17,2,FALSE)+P11,0))</f>
        <v>36155</v>
      </c>
      <c r="Q19" s="92"/>
      <c r="R19" s="93"/>
      <c r="S19" s="93"/>
      <c r="T19" s="58" t="s">
        <v>4</v>
      </c>
      <c r="U19" s="94">
        <f>K19+P19</f>
        <v>268642</v>
      </c>
      <c r="V19" s="94"/>
      <c r="W19" s="94"/>
      <c r="X19" s="95"/>
      <c r="Y19" s="58" t="s">
        <v>4</v>
      </c>
      <c r="AA19" s="71"/>
      <c r="AB19" s="71"/>
      <c r="AC19" s="71"/>
      <c r="AD19" s="71"/>
      <c r="AE19" s="70"/>
      <c r="AF19" s="70"/>
      <c r="AG19" s="70"/>
      <c r="AH19" s="70"/>
      <c r="AI19" s="72"/>
      <c r="AJ19" s="72"/>
      <c r="AK19" s="70"/>
      <c r="AL19" s="70"/>
      <c r="AM19" s="70"/>
      <c r="AN19" s="70"/>
      <c r="AU19" s="99" t="s">
        <v>3</v>
      </c>
      <c r="AV19" s="80"/>
      <c r="AW19" s="80"/>
      <c r="AX19" s="80"/>
      <c r="AY19" s="80"/>
      <c r="AZ19" s="80"/>
      <c r="BA19" s="100">
        <v>380000</v>
      </c>
      <c r="BB19" s="100"/>
      <c r="BC19" s="100"/>
      <c r="BD19" s="62" t="s">
        <v>4</v>
      </c>
    </row>
    <row r="20" spans="2:60" ht="13.5" customHeight="1" x14ac:dyDescent="0.4">
      <c r="AU20" s="86" t="s">
        <v>6</v>
      </c>
      <c r="AV20" s="87"/>
      <c r="AW20" s="87"/>
      <c r="AX20" s="87"/>
      <c r="AY20" s="87"/>
      <c r="AZ20" s="87"/>
      <c r="BA20" s="104">
        <v>103.14</v>
      </c>
      <c r="BB20" s="104"/>
      <c r="BC20" s="104"/>
      <c r="BD20" s="63" t="s">
        <v>7</v>
      </c>
    </row>
    <row r="21" spans="2:60" ht="23.25" customHeight="1" x14ac:dyDescent="0.4">
      <c r="B21" s="48" t="s">
        <v>21</v>
      </c>
      <c r="C21" s="48" t="s">
        <v>27</v>
      </c>
      <c r="AU21" s="86" t="s">
        <v>8</v>
      </c>
      <c r="AV21" s="87"/>
      <c r="AW21" s="87"/>
      <c r="AX21" s="87"/>
      <c r="AY21" s="87"/>
      <c r="AZ21" s="87"/>
      <c r="BA21" s="77">
        <v>16.04</v>
      </c>
      <c r="BB21" s="77"/>
      <c r="BC21" s="77"/>
      <c r="BD21" s="63" t="s">
        <v>9</v>
      </c>
    </row>
    <row r="22" spans="2:60" ht="23.25" customHeight="1" thickBot="1" x14ac:dyDescent="0.45">
      <c r="B22" s="48" t="s">
        <v>21</v>
      </c>
      <c r="C22" s="48" t="s">
        <v>28</v>
      </c>
      <c r="AU22" s="84" t="s">
        <v>33</v>
      </c>
      <c r="AV22" s="85"/>
      <c r="AW22" s="85"/>
      <c r="AX22" s="85"/>
      <c r="AY22" s="85"/>
      <c r="AZ22" s="85"/>
      <c r="BA22" s="82">
        <v>46112</v>
      </c>
      <c r="BB22" s="82"/>
      <c r="BC22" s="82"/>
      <c r="BD22" s="83"/>
      <c r="BE22" s="78">
        <f>K7+1</f>
        <v>45748</v>
      </c>
      <c r="BF22" s="79"/>
      <c r="BG22" s="79"/>
      <c r="BH22" s="79"/>
    </row>
    <row r="23" spans="2:60" ht="23.25" customHeight="1" x14ac:dyDescent="0.4">
      <c r="B23" s="48" t="s">
        <v>21</v>
      </c>
      <c r="C23" s="48" t="s">
        <v>29</v>
      </c>
      <c r="AU23" s="80" t="s">
        <v>32</v>
      </c>
      <c r="AV23" s="80"/>
      <c r="AW23" s="80"/>
      <c r="AX23" s="80"/>
      <c r="AY23" s="80"/>
      <c r="AZ23" s="80"/>
      <c r="BA23" s="81">
        <f>IF(BE23&lt;=1,0,BE23)</f>
        <v>11</v>
      </c>
      <c r="BB23" s="81"/>
      <c r="BC23" s="81"/>
      <c r="BD23" s="64" t="s">
        <v>31</v>
      </c>
      <c r="BE23" s="41">
        <f>DATEDIF(BE22,BA22,"m")</f>
        <v>11</v>
      </c>
    </row>
    <row r="24" spans="2:60" ht="23.25" customHeight="1" x14ac:dyDescent="0.4">
      <c r="B24" s="48" t="s">
        <v>21</v>
      </c>
      <c r="C24" s="48" t="s">
        <v>60</v>
      </c>
      <c r="AU24" s="68" t="s">
        <v>35</v>
      </c>
      <c r="AV24" s="68"/>
      <c r="AW24" s="68"/>
      <c r="AX24" s="68"/>
      <c r="AY24" s="68"/>
      <c r="AZ24" s="68"/>
      <c r="BA24" s="69">
        <f>DATEDIF(BE22,BE24,"m")</f>
        <v>5</v>
      </c>
      <c r="BB24" s="69"/>
      <c r="BC24" s="69"/>
      <c r="BD24" s="41" t="s">
        <v>31</v>
      </c>
      <c r="BE24" s="73">
        <f>EDATE(BA22,-6)</f>
        <v>45930</v>
      </c>
      <c r="BF24" s="73"/>
      <c r="BG24" s="73"/>
      <c r="BH24" s="74"/>
    </row>
    <row r="25" spans="2:60" ht="23.25" customHeight="1" x14ac:dyDescent="0.4">
      <c r="B25" s="48" t="s">
        <v>21</v>
      </c>
      <c r="C25" s="48" t="s">
        <v>37</v>
      </c>
      <c r="AU25" s="68" t="s">
        <v>36</v>
      </c>
      <c r="AV25" s="68"/>
      <c r="AW25" s="68"/>
      <c r="AX25" s="68"/>
      <c r="AY25" s="68"/>
      <c r="AZ25" s="68"/>
      <c r="BA25" s="69">
        <f>IF(BA23&gt;=6,6,BA23)</f>
        <v>6</v>
      </c>
      <c r="BB25" s="69"/>
      <c r="BC25" s="69"/>
      <c r="BD25" s="41" t="s">
        <v>31</v>
      </c>
    </row>
  </sheetData>
  <sheetProtection selectLockedCells="1"/>
  <mergeCells count="66">
    <mergeCell ref="B18:B19"/>
    <mergeCell ref="C18:E19"/>
    <mergeCell ref="K18:N18"/>
    <mergeCell ref="P18:S18"/>
    <mergeCell ref="U18:X18"/>
    <mergeCell ref="K19:N19"/>
    <mergeCell ref="P19:S19"/>
    <mergeCell ref="U19:X19"/>
    <mergeCell ref="B15:J15"/>
    <mergeCell ref="K15:O15"/>
    <mergeCell ref="P15:T15"/>
    <mergeCell ref="U15:Y15"/>
    <mergeCell ref="K16:N16"/>
    <mergeCell ref="P16:S16"/>
    <mergeCell ref="U16:X16"/>
    <mergeCell ref="K5:N5"/>
    <mergeCell ref="AU19:AZ19"/>
    <mergeCell ref="BA19:BC19"/>
    <mergeCell ref="K6:N6"/>
    <mergeCell ref="AU20:AZ20"/>
    <mergeCell ref="BA20:BC20"/>
    <mergeCell ref="AV5:AY5"/>
    <mergeCell ref="AV6:AY6"/>
    <mergeCell ref="AV7:AY7"/>
    <mergeCell ref="K10:O10"/>
    <mergeCell ref="P10:T10"/>
    <mergeCell ref="U10:Y10"/>
    <mergeCell ref="K7:N7"/>
    <mergeCell ref="K11:N11"/>
    <mergeCell ref="P11:S11"/>
    <mergeCell ref="U11:X11"/>
    <mergeCell ref="K8:N8"/>
    <mergeCell ref="Q8:AD8"/>
    <mergeCell ref="AV15:AY15"/>
    <mergeCell ref="AV16:AY16"/>
    <mergeCell ref="AV17:AY17"/>
    <mergeCell ref="AV9:AY9"/>
    <mergeCell ref="AV10:AY10"/>
    <mergeCell ref="AV11:AY11"/>
    <mergeCell ref="AV12:AY12"/>
    <mergeCell ref="AV13:AY13"/>
    <mergeCell ref="AV8:AY8"/>
    <mergeCell ref="K17:N17"/>
    <mergeCell ref="P17:S17"/>
    <mergeCell ref="U17:X17"/>
    <mergeCell ref="AI17:AJ17"/>
    <mergeCell ref="BE24:BH24"/>
    <mergeCell ref="AV14:AY14"/>
    <mergeCell ref="BA21:BC21"/>
    <mergeCell ref="AU24:AZ24"/>
    <mergeCell ref="BE22:BH22"/>
    <mergeCell ref="AU23:AZ23"/>
    <mergeCell ref="BA23:BC23"/>
    <mergeCell ref="BA22:BD22"/>
    <mergeCell ref="AU22:AZ22"/>
    <mergeCell ref="AU21:AZ21"/>
    <mergeCell ref="S3:AB4"/>
    <mergeCell ref="S2:AC2"/>
    <mergeCell ref="AU25:AZ25"/>
    <mergeCell ref="BA24:BC24"/>
    <mergeCell ref="BA25:BC25"/>
    <mergeCell ref="AK18:AN19"/>
    <mergeCell ref="AA18:AD19"/>
    <mergeCell ref="AE18:AE19"/>
    <mergeCell ref="AF18:AH19"/>
    <mergeCell ref="AI18:AJ19"/>
  </mergeCells>
  <phoneticPr fontId="2"/>
  <dataValidations count="1">
    <dataValidation type="date" allowBlank="1" showInputMessage="1" showErrorMessage="1" sqref="K7:N7" xr:uid="{00000000-0002-0000-0000-000000000000}">
      <formula1>45747</formula1>
      <formula2>46111</formula2>
    </dataValidation>
  </dataValidations>
  <pageMargins left="0" right="0" top="0" bottom="0" header="0" footer="0"/>
  <pageSetup paperSize="9" scale="9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error="標準報酬月額は58,000円から1,390,000円の範囲で入力してください。" prompt="ご自身の標準報酬月額は、標準報酬決定通知書や給与明細に記載されていることがあります。_x000a_不明な場合は、勤務先の共済事務担当者までお尋ねください。" xr:uid="{00000000-0002-0000-0000-000001000000}">
          <x14:formula1>
            <xm:f>'標準報酬等級表（R4.10~)'!$G$9:$G$58</xm:f>
          </x14:formula1>
          <xm:sqref>K6:N6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topLeftCell="A7" workbookViewId="0">
      <selection activeCell="G9" sqref="G9"/>
    </sheetView>
  </sheetViews>
  <sheetFormatPr defaultRowHeight="13.5" x14ac:dyDescent="0.4"/>
  <cols>
    <col min="1" max="1" width="11.625" style="1" customWidth="1"/>
    <col min="2" max="2" width="3.75" style="2" customWidth="1"/>
    <col min="3" max="3" width="11.625" style="2" customWidth="1"/>
    <col min="4" max="4" width="7.5" style="8" customWidth="1"/>
    <col min="5" max="6" width="7.5" style="4" customWidth="1"/>
    <col min="7" max="7" width="11.625" style="5" customWidth="1"/>
    <col min="8" max="8" width="11.625" style="6" customWidth="1"/>
    <col min="9" max="9" width="3.75" style="7" customWidth="1"/>
    <col min="10" max="10" width="11.625" style="7" customWidth="1"/>
    <col min="11" max="256" width="9" style="7"/>
    <col min="257" max="257" width="11.625" style="7" customWidth="1"/>
    <col min="258" max="258" width="3.75" style="7" customWidth="1"/>
    <col min="259" max="259" width="11.625" style="7" customWidth="1"/>
    <col min="260" max="262" width="7.5" style="7" customWidth="1"/>
    <col min="263" max="264" width="11.625" style="7" customWidth="1"/>
    <col min="265" max="265" width="3.75" style="7" customWidth="1"/>
    <col min="266" max="266" width="11.625" style="7" customWidth="1"/>
    <col min="267" max="512" width="9" style="7"/>
    <col min="513" max="513" width="11.625" style="7" customWidth="1"/>
    <col min="514" max="514" width="3.75" style="7" customWidth="1"/>
    <col min="515" max="515" width="11.625" style="7" customWidth="1"/>
    <col min="516" max="518" width="7.5" style="7" customWidth="1"/>
    <col min="519" max="520" width="11.625" style="7" customWidth="1"/>
    <col min="521" max="521" width="3.75" style="7" customWidth="1"/>
    <col min="522" max="522" width="11.625" style="7" customWidth="1"/>
    <col min="523" max="768" width="9" style="7"/>
    <col min="769" max="769" width="11.625" style="7" customWidth="1"/>
    <col min="770" max="770" width="3.75" style="7" customWidth="1"/>
    <col min="771" max="771" width="11.625" style="7" customWidth="1"/>
    <col min="772" max="774" width="7.5" style="7" customWidth="1"/>
    <col min="775" max="776" width="11.625" style="7" customWidth="1"/>
    <col min="777" max="777" width="3.75" style="7" customWidth="1"/>
    <col min="778" max="778" width="11.625" style="7" customWidth="1"/>
    <col min="779" max="1024" width="9" style="7"/>
    <col min="1025" max="1025" width="11.625" style="7" customWidth="1"/>
    <col min="1026" max="1026" width="3.75" style="7" customWidth="1"/>
    <col min="1027" max="1027" width="11.625" style="7" customWidth="1"/>
    <col min="1028" max="1030" width="7.5" style="7" customWidth="1"/>
    <col min="1031" max="1032" width="11.625" style="7" customWidth="1"/>
    <col min="1033" max="1033" width="3.75" style="7" customWidth="1"/>
    <col min="1034" max="1034" width="11.625" style="7" customWidth="1"/>
    <col min="1035" max="1280" width="9" style="7"/>
    <col min="1281" max="1281" width="11.625" style="7" customWidth="1"/>
    <col min="1282" max="1282" width="3.75" style="7" customWidth="1"/>
    <col min="1283" max="1283" width="11.625" style="7" customWidth="1"/>
    <col min="1284" max="1286" width="7.5" style="7" customWidth="1"/>
    <col min="1287" max="1288" width="11.625" style="7" customWidth="1"/>
    <col min="1289" max="1289" width="3.75" style="7" customWidth="1"/>
    <col min="1290" max="1290" width="11.625" style="7" customWidth="1"/>
    <col min="1291" max="1536" width="9" style="7"/>
    <col min="1537" max="1537" width="11.625" style="7" customWidth="1"/>
    <col min="1538" max="1538" width="3.75" style="7" customWidth="1"/>
    <col min="1539" max="1539" width="11.625" style="7" customWidth="1"/>
    <col min="1540" max="1542" width="7.5" style="7" customWidth="1"/>
    <col min="1543" max="1544" width="11.625" style="7" customWidth="1"/>
    <col min="1545" max="1545" width="3.75" style="7" customWidth="1"/>
    <col min="1546" max="1546" width="11.625" style="7" customWidth="1"/>
    <col min="1547" max="1792" width="9" style="7"/>
    <col min="1793" max="1793" width="11.625" style="7" customWidth="1"/>
    <col min="1794" max="1794" width="3.75" style="7" customWidth="1"/>
    <col min="1795" max="1795" width="11.625" style="7" customWidth="1"/>
    <col min="1796" max="1798" width="7.5" style="7" customWidth="1"/>
    <col min="1799" max="1800" width="11.625" style="7" customWidth="1"/>
    <col min="1801" max="1801" width="3.75" style="7" customWidth="1"/>
    <col min="1802" max="1802" width="11.625" style="7" customWidth="1"/>
    <col min="1803" max="2048" width="9" style="7"/>
    <col min="2049" max="2049" width="11.625" style="7" customWidth="1"/>
    <col min="2050" max="2050" width="3.75" style="7" customWidth="1"/>
    <col min="2051" max="2051" width="11.625" style="7" customWidth="1"/>
    <col min="2052" max="2054" width="7.5" style="7" customWidth="1"/>
    <col min="2055" max="2056" width="11.625" style="7" customWidth="1"/>
    <col min="2057" max="2057" width="3.75" style="7" customWidth="1"/>
    <col min="2058" max="2058" width="11.625" style="7" customWidth="1"/>
    <col min="2059" max="2304" width="9" style="7"/>
    <col min="2305" max="2305" width="11.625" style="7" customWidth="1"/>
    <col min="2306" max="2306" width="3.75" style="7" customWidth="1"/>
    <col min="2307" max="2307" width="11.625" style="7" customWidth="1"/>
    <col min="2308" max="2310" width="7.5" style="7" customWidth="1"/>
    <col min="2311" max="2312" width="11.625" style="7" customWidth="1"/>
    <col min="2313" max="2313" width="3.75" style="7" customWidth="1"/>
    <col min="2314" max="2314" width="11.625" style="7" customWidth="1"/>
    <col min="2315" max="2560" width="9" style="7"/>
    <col min="2561" max="2561" width="11.625" style="7" customWidth="1"/>
    <col min="2562" max="2562" width="3.75" style="7" customWidth="1"/>
    <col min="2563" max="2563" width="11.625" style="7" customWidth="1"/>
    <col min="2564" max="2566" width="7.5" style="7" customWidth="1"/>
    <col min="2567" max="2568" width="11.625" style="7" customWidth="1"/>
    <col min="2569" max="2569" width="3.75" style="7" customWidth="1"/>
    <col min="2570" max="2570" width="11.625" style="7" customWidth="1"/>
    <col min="2571" max="2816" width="9" style="7"/>
    <col min="2817" max="2817" width="11.625" style="7" customWidth="1"/>
    <col min="2818" max="2818" width="3.75" style="7" customWidth="1"/>
    <col min="2819" max="2819" width="11.625" style="7" customWidth="1"/>
    <col min="2820" max="2822" width="7.5" style="7" customWidth="1"/>
    <col min="2823" max="2824" width="11.625" style="7" customWidth="1"/>
    <col min="2825" max="2825" width="3.75" style="7" customWidth="1"/>
    <col min="2826" max="2826" width="11.625" style="7" customWidth="1"/>
    <col min="2827" max="3072" width="9" style="7"/>
    <col min="3073" max="3073" width="11.625" style="7" customWidth="1"/>
    <col min="3074" max="3074" width="3.75" style="7" customWidth="1"/>
    <col min="3075" max="3075" width="11.625" style="7" customWidth="1"/>
    <col min="3076" max="3078" width="7.5" style="7" customWidth="1"/>
    <col min="3079" max="3080" width="11.625" style="7" customWidth="1"/>
    <col min="3081" max="3081" width="3.75" style="7" customWidth="1"/>
    <col min="3082" max="3082" width="11.625" style="7" customWidth="1"/>
    <col min="3083" max="3328" width="9" style="7"/>
    <col min="3329" max="3329" width="11.625" style="7" customWidth="1"/>
    <col min="3330" max="3330" width="3.75" style="7" customWidth="1"/>
    <col min="3331" max="3331" width="11.625" style="7" customWidth="1"/>
    <col min="3332" max="3334" width="7.5" style="7" customWidth="1"/>
    <col min="3335" max="3336" width="11.625" style="7" customWidth="1"/>
    <col min="3337" max="3337" width="3.75" style="7" customWidth="1"/>
    <col min="3338" max="3338" width="11.625" style="7" customWidth="1"/>
    <col min="3339" max="3584" width="9" style="7"/>
    <col min="3585" max="3585" width="11.625" style="7" customWidth="1"/>
    <col min="3586" max="3586" width="3.75" style="7" customWidth="1"/>
    <col min="3587" max="3587" width="11.625" style="7" customWidth="1"/>
    <col min="3588" max="3590" width="7.5" style="7" customWidth="1"/>
    <col min="3591" max="3592" width="11.625" style="7" customWidth="1"/>
    <col min="3593" max="3593" width="3.75" style="7" customWidth="1"/>
    <col min="3594" max="3594" width="11.625" style="7" customWidth="1"/>
    <col min="3595" max="3840" width="9" style="7"/>
    <col min="3841" max="3841" width="11.625" style="7" customWidth="1"/>
    <col min="3842" max="3842" width="3.75" style="7" customWidth="1"/>
    <col min="3843" max="3843" width="11.625" style="7" customWidth="1"/>
    <col min="3844" max="3846" width="7.5" style="7" customWidth="1"/>
    <col min="3847" max="3848" width="11.625" style="7" customWidth="1"/>
    <col min="3849" max="3849" width="3.75" style="7" customWidth="1"/>
    <col min="3850" max="3850" width="11.625" style="7" customWidth="1"/>
    <col min="3851" max="4096" width="9" style="7"/>
    <col min="4097" max="4097" width="11.625" style="7" customWidth="1"/>
    <col min="4098" max="4098" width="3.75" style="7" customWidth="1"/>
    <col min="4099" max="4099" width="11.625" style="7" customWidth="1"/>
    <col min="4100" max="4102" width="7.5" style="7" customWidth="1"/>
    <col min="4103" max="4104" width="11.625" style="7" customWidth="1"/>
    <col min="4105" max="4105" width="3.75" style="7" customWidth="1"/>
    <col min="4106" max="4106" width="11.625" style="7" customWidth="1"/>
    <col min="4107" max="4352" width="9" style="7"/>
    <col min="4353" max="4353" width="11.625" style="7" customWidth="1"/>
    <col min="4354" max="4354" width="3.75" style="7" customWidth="1"/>
    <col min="4355" max="4355" width="11.625" style="7" customWidth="1"/>
    <col min="4356" max="4358" width="7.5" style="7" customWidth="1"/>
    <col min="4359" max="4360" width="11.625" style="7" customWidth="1"/>
    <col min="4361" max="4361" width="3.75" style="7" customWidth="1"/>
    <col min="4362" max="4362" width="11.625" style="7" customWidth="1"/>
    <col min="4363" max="4608" width="9" style="7"/>
    <col min="4609" max="4609" width="11.625" style="7" customWidth="1"/>
    <col min="4610" max="4610" width="3.75" style="7" customWidth="1"/>
    <col min="4611" max="4611" width="11.625" style="7" customWidth="1"/>
    <col min="4612" max="4614" width="7.5" style="7" customWidth="1"/>
    <col min="4615" max="4616" width="11.625" style="7" customWidth="1"/>
    <col min="4617" max="4617" width="3.75" style="7" customWidth="1"/>
    <col min="4618" max="4618" width="11.625" style="7" customWidth="1"/>
    <col min="4619" max="4864" width="9" style="7"/>
    <col min="4865" max="4865" width="11.625" style="7" customWidth="1"/>
    <col min="4866" max="4866" width="3.75" style="7" customWidth="1"/>
    <col min="4867" max="4867" width="11.625" style="7" customWidth="1"/>
    <col min="4868" max="4870" width="7.5" style="7" customWidth="1"/>
    <col min="4871" max="4872" width="11.625" style="7" customWidth="1"/>
    <col min="4873" max="4873" width="3.75" style="7" customWidth="1"/>
    <col min="4874" max="4874" width="11.625" style="7" customWidth="1"/>
    <col min="4875" max="5120" width="9" style="7"/>
    <col min="5121" max="5121" width="11.625" style="7" customWidth="1"/>
    <col min="5122" max="5122" width="3.75" style="7" customWidth="1"/>
    <col min="5123" max="5123" width="11.625" style="7" customWidth="1"/>
    <col min="5124" max="5126" width="7.5" style="7" customWidth="1"/>
    <col min="5127" max="5128" width="11.625" style="7" customWidth="1"/>
    <col min="5129" max="5129" width="3.75" style="7" customWidth="1"/>
    <col min="5130" max="5130" width="11.625" style="7" customWidth="1"/>
    <col min="5131" max="5376" width="9" style="7"/>
    <col min="5377" max="5377" width="11.625" style="7" customWidth="1"/>
    <col min="5378" max="5378" width="3.75" style="7" customWidth="1"/>
    <col min="5379" max="5379" width="11.625" style="7" customWidth="1"/>
    <col min="5380" max="5382" width="7.5" style="7" customWidth="1"/>
    <col min="5383" max="5384" width="11.625" style="7" customWidth="1"/>
    <col min="5385" max="5385" width="3.75" style="7" customWidth="1"/>
    <col min="5386" max="5386" width="11.625" style="7" customWidth="1"/>
    <col min="5387" max="5632" width="9" style="7"/>
    <col min="5633" max="5633" width="11.625" style="7" customWidth="1"/>
    <col min="5634" max="5634" width="3.75" style="7" customWidth="1"/>
    <col min="5635" max="5635" width="11.625" style="7" customWidth="1"/>
    <col min="5636" max="5638" width="7.5" style="7" customWidth="1"/>
    <col min="5639" max="5640" width="11.625" style="7" customWidth="1"/>
    <col min="5641" max="5641" width="3.75" style="7" customWidth="1"/>
    <col min="5642" max="5642" width="11.625" style="7" customWidth="1"/>
    <col min="5643" max="5888" width="9" style="7"/>
    <col min="5889" max="5889" width="11.625" style="7" customWidth="1"/>
    <col min="5890" max="5890" width="3.75" style="7" customWidth="1"/>
    <col min="5891" max="5891" width="11.625" style="7" customWidth="1"/>
    <col min="5892" max="5894" width="7.5" style="7" customWidth="1"/>
    <col min="5895" max="5896" width="11.625" style="7" customWidth="1"/>
    <col min="5897" max="5897" width="3.75" style="7" customWidth="1"/>
    <col min="5898" max="5898" width="11.625" style="7" customWidth="1"/>
    <col min="5899" max="6144" width="9" style="7"/>
    <col min="6145" max="6145" width="11.625" style="7" customWidth="1"/>
    <col min="6146" max="6146" width="3.75" style="7" customWidth="1"/>
    <col min="6147" max="6147" width="11.625" style="7" customWidth="1"/>
    <col min="6148" max="6150" width="7.5" style="7" customWidth="1"/>
    <col min="6151" max="6152" width="11.625" style="7" customWidth="1"/>
    <col min="6153" max="6153" width="3.75" style="7" customWidth="1"/>
    <col min="6154" max="6154" width="11.625" style="7" customWidth="1"/>
    <col min="6155" max="6400" width="9" style="7"/>
    <col min="6401" max="6401" width="11.625" style="7" customWidth="1"/>
    <col min="6402" max="6402" width="3.75" style="7" customWidth="1"/>
    <col min="6403" max="6403" width="11.625" style="7" customWidth="1"/>
    <col min="6404" max="6406" width="7.5" style="7" customWidth="1"/>
    <col min="6407" max="6408" width="11.625" style="7" customWidth="1"/>
    <col min="6409" max="6409" width="3.75" style="7" customWidth="1"/>
    <col min="6410" max="6410" width="11.625" style="7" customWidth="1"/>
    <col min="6411" max="6656" width="9" style="7"/>
    <col min="6657" max="6657" width="11.625" style="7" customWidth="1"/>
    <col min="6658" max="6658" width="3.75" style="7" customWidth="1"/>
    <col min="6659" max="6659" width="11.625" style="7" customWidth="1"/>
    <col min="6660" max="6662" width="7.5" style="7" customWidth="1"/>
    <col min="6663" max="6664" width="11.625" style="7" customWidth="1"/>
    <col min="6665" max="6665" width="3.75" style="7" customWidth="1"/>
    <col min="6666" max="6666" width="11.625" style="7" customWidth="1"/>
    <col min="6667" max="6912" width="9" style="7"/>
    <col min="6913" max="6913" width="11.625" style="7" customWidth="1"/>
    <col min="6914" max="6914" width="3.75" style="7" customWidth="1"/>
    <col min="6915" max="6915" width="11.625" style="7" customWidth="1"/>
    <col min="6916" max="6918" width="7.5" style="7" customWidth="1"/>
    <col min="6919" max="6920" width="11.625" style="7" customWidth="1"/>
    <col min="6921" max="6921" width="3.75" style="7" customWidth="1"/>
    <col min="6922" max="6922" width="11.625" style="7" customWidth="1"/>
    <col min="6923" max="7168" width="9" style="7"/>
    <col min="7169" max="7169" width="11.625" style="7" customWidth="1"/>
    <col min="7170" max="7170" width="3.75" style="7" customWidth="1"/>
    <col min="7171" max="7171" width="11.625" style="7" customWidth="1"/>
    <col min="7172" max="7174" width="7.5" style="7" customWidth="1"/>
    <col min="7175" max="7176" width="11.625" style="7" customWidth="1"/>
    <col min="7177" max="7177" width="3.75" style="7" customWidth="1"/>
    <col min="7178" max="7178" width="11.625" style="7" customWidth="1"/>
    <col min="7179" max="7424" width="9" style="7"/>
    <col min="7425" max="7425" width="11.625" style="7" customWidth="1"/>
    <col min="7426" max="7426" width="3.75" style="7" customWidth="1"/>
    <col min="7427" max="7427" width="11.625" style="7" customWidth="1"/>
    <col min="7428" max="7430" width="7.5" style="7" customWidth="1"/>
    <col min="7431" max="7432" width="11.625" style="7" customWidth="1"/>
    <col min="7433" max="7433" width="3.75" style="7" customWidth="1"/>
    <col min="7434" max="7434" width="11.625" style="7" customWidth="1"/>
    <col min="7435" max="7680" width="9" style="7"/>
    <col min="7681" max="7681" width="11.625" style="7" customWidth="1"/>
    <col min="7682" max="7682" width="3.75" style="7" customWidth="1"/>
    <col min="7683" max="7683" width="11.625" style="7" customWidth="1"/>
    <col min="7684" max="7686" width="7.5" style="7" customWidth="1"/>
    <col min="7687" max="7688" width="11.625" style="7" customWidth="1"/>
    <col min="7689" max="7689" width="3.75" style="7" customWidth="1"/>
    <col min="7690" max="7690" width="11.625" style="7" customWidth="1"/>
    <col min="7691" max="7936" width="9" style="7"/>
    <col min="7937" max="7937" width="11.625" style="7" customWidth="1"/>
    <col min="7938" max="7938" width="3.75" style="7" customWidth="1"/>
    <col min="7939" max="7939" width="11.625" style="7" customWidth="1"/>
    <col min="7940" max="7942" width="7.5" style="7" customWidth="1"/>
    <col min="7943" max="7944" width="11.625" style="7" customWidth="1"/>
    <col min="7945" max="7945" width="3.75" style="7" customWidth="1"/>
    <col min="7946" max="7946" width="11.625" style="7" customWidth="1"/>
    <col min="7947" max="8192" width="9" style="7"/>
    <col min="8193" max="8193" width="11.625" style="7" customWidth="1"/>
    <col min="8194" max="8194" width="3.75" style="7" customWidth="1"/>
    <col min="8195" max="8195" width="11.625" style="7" customWidth="1"/>
    <col min="8196" max="8198" width="7.5" style="7" customWidth="1"/>
    <col min="8199" max="8200" width="11.625" style="7" customWidth="1"/>
    <col min="8201" max="8201" width="3.75" style="7" customWidth="1"/>
    <col min="8202" max="8202" width="11.625" style="7" customWidth="1"/>
    <col min="8203" max="8448" width="9" style="7"/>
    <col min="8449" max="8449" width="11.625" style="7" customWidth="1"/>
    <col min="8450" max="8450" width="3.75" style="7" customWidth="1"/>
    <col min="8451" max="8451" width="11.625" style="7" customWidth="1"/>
    <col min="8452" max="8454" width="7.5" style="7" customWidth="1"/>
    <col min="8455" max="8456" width="11.625" style="7" customWidth="1"/>
    <col min="8457" max="8457" width="3.75" style="7" customWidth="1"/>
    <col min="8458" max="8458" width="11.625" style="7" customWidth="1"/>
    <col min="8459" max="8704" width="9" style="7"/>
    <col min="8705" max="8705" width="11.625" style="7" customWidth="1"/>
    <col min="8706" max="8706" width="3.75" style="7" customWidth="1"/>
    <col min="8707" max="8707" width="11.625" style="7" customWidth="1"/>
    <col min="8708" max="8710" width="7.5" style="7" customWidth="1"/>
    <col min="8711" max="8712" width="11.625" style="7" customWidth="1"/>
    <col min="8713" max="8713" width="3.75" style="7" customWidth="1"/>
    <col min="8714" max="8714" width="11.625" style="7" customWidth="1"/>
    <col min="8715" max="8960" width="9" style="7"/>
    <col min="8961" max="8961" width="11.625" style="7" customWidth="1"/>
    <col min="8962" max="8962" width="3.75" style="7" customWidth="1"/>
    <col min="8963" max="8963" width="11.625" style="7" customWidth="1"/>
    <col min="8964" max="8966" width="7.5" style="7" customWidth="1"/>
    <col min="8967" max="8968" width="11.625" style="7" customWidth="1"/>
    <col min="8969" max="8969" width="3.75" style="7" customWidth="1"/>
    <col min="8970" max="8970" width="11.625" style="7" customWidth="1"/>
    <col min="8971" max="9216" width="9" style="7"/>
    <col min="9217" max="9217" width="11.625" style="7" customWidth="1"/>
    <col min="9218" max="9218" width="3.75" style="7" customWidth="1"/>
    <col min="9219" max="9219" width="11.625" style="7" customWidth="1"/>
    <col min="9220" max="9222" width="7.5" style="7" customWidth="1"/>
    <col min="9223" max="9224" width="11.625" style="7" customWidth="1"/>
    <col min="9225" max="9225" width="3.75" style="7" customWidth="1"/>
    <col min="9226" max="9226" width="11.625" style="7" customWidth="1"/>
    <col min="9227" max="9472" width="9" style="7"/>
    <col min="9473" max="9473" width="11.625" style="7" customWidth="1"/>
    <col min="9474" max="9474" width="3.75" style="7" customWidth="1"/>
    <col min="9475" max="9475" width="11.625" style="7" customWidth="1"/>
    <col min="9476" max="9478" width="7.5" style="7" customWidth="1"/>
    <col min="9479" max="9480" width="11.625" style="7" customWidth="1"/>
    <col min="9481" max="9481" width="3.75" style="7" customWidth="1"/>
    <col min="9482" max="9482" width="11.625" style="7" customWidth="1"/>
    <col min="9483" max="9728" width="9" style="7"/>
    <col min="9729" max="9729" width="11.625" style="7" customWidth="1"/>
    <col min="9730" max="9730" width="3.75" style="7" customWidth="1"/>
    <col min="9731" max="9731" width="11.625" style="7" customWidth="1"/>
    <col min="9732" max="9734" width="7.5" style="7" customWidth="1"/>
    <col min="9735" max="9736" width="11.625" style="7" customWidth="1"/>
    <col min="9737" max="9737" width="3.75" style="7" customWidth="1"/>
    <col min="9738" max="9738" width="11.625" style="7" customWidth="1"/>
    <col min="9739" max="9984" width="9" style="7"/>
    <col min="9985" max="9985" width="11.625" style="7" customWidth="1"/>
    <col min="9986" max="9986" width="3.75" style="7" customWidth="1"/>
    <col min="9987" max="9987" width="11.625" style="7" customWidth="1"/>
    <col min="9988" max="9990" width="7.5" style="7" customWidth="1"/>
    <col min="9991" max="9992" width="11.625" style="7" customWidth="1"/>
    <col min="9993" max="9993" width="3.75" style="7" customWidth="1"/>
    <col min="9994" max="9994" width="11.625" style="7" customWidth="1"/>
    <col min="9995" max="10240" width="9" style="7"/>
    <col min="10241" max="10241" width="11.625" style="7" customWidth="1"/>
    <col min="10242" max="10242" width="3.75" style="7" customWidth="1"/>
    <col min="10243" max="10243" width="11.625" style="7" customWidth="1"/>
    <col min="10244" max="10246" width="7.5" style="7" customWidth="1"/>
    <col min="10247" max="10248" width="11.625" style="7" customWidth="1"/>
    <col min="10249" max="10249" width="3.75" style="7" customWidth="1"/>
    <col min="10250" max="10250" width="11.625" style="7" customWidth="1"/>
    <col min="10251" max="10496" width="9" style="7"/>
    <col min="10497" max="10497" width="11.625" style="7" customWidth="1"/>
    <col min="10498" max="10498" width="3.75" style="7" customWidth="1"/>
    <col min="10499" max="10499" width="11.625" style="7" customWidth="1"/>
    <col min="10500" max="10502" width="7.5" style="7" customWidth="1"/>
    <col min="10503" max="10504" width="11.625" style="7" customWidth="1"/>
    <col min="10505" max="10505" width="3.75" style="7" customWidth="1"/>
    <col min="10506" max="10506" width="11.625" style="7" customWidth="1"/>
    <col min="10507" max="10752" width="9" style="7"/>
    <col min="10753" max="10753" width="11.625" style="7" customWidth="1"/>
    <col min="10754" max="10754" width="3.75" style="7" customWidth="1"/>
    <col min="10755" max="10755" width="11.625" style="7" customWidth="1"/>
    <col min="10756" max="10758" width="7.5" style="7" customWidth="1"/>
    <col min="10759" max="10760" width="11.625" style="7" customWidth="1"/>
    <col min="10761" max="10761" width="3.75" style="7" customWidth="1"/>
    <col min="10762" max="10762" width="11.625" style="7" customWidth="1"/>
    <col min="10763" max="11008" width="9" style="7"/>
    <col min="11009" max="11009" width="11.625" style="7" customWidth="1"/>
    <col min="11010" max="11010" width="3.75" style="7" customWidth="1"/>
    <col min="11011" max="11011" width="11.625" style="7" customWidth="1"/>
    <col min="11012" max="11014" width="7.5" style="7" customWidth="1"/>
    <col min="11015" max="11016" width="11.625" style="7" customWidth="1"/>
    <col min="11017" max="11017" width="3.75" style="7" customWidth="1"/>
    <col min="11018" max="11018" width="11.625" style="7" customWidth="1"/>
    <col min="11019" max="11264" width="9" style="7"/>
    <col min="11265" max="11265" width="11.625" style="7" customWidth="1"/>
    <col min="11266" max="11266" width="3.75" style="7" customWidth="1"/>
    <col min="11267" max="11267" width="11.625" style="7" customWidth="1"/>
    <col min="11268" max="11270" width="7.5" style="7" customWidth="1"/>
    <col min="11271" max="11272" width="11.625" style="7" customWidth="1"/>
    <col min="11273" max="11273" width="3.75" style="7" customWidth="1"/>
    <col min="11274" max="11274" width="11.625" style="7" customWidth="1"/>
    <col min="11275" max="11520" width="9" style="7"/>
    <col min="11521" max="11521" width="11.625" style="7" customWidth="1"/>
    <col min="11522" max="11522" width="3.75" style="7" customWidth="1"/>
    <col min="11523" max="11523" width="11.625" style="7" customWidth="1"/>
    <col min="11524" max="11526" width="7.5" style="7" customWidth="1"/>
    <col min="11527" max="11528" width="11.625" style="7" customWidth="1"/>
    <col min="11529" max="11529" width="3.75" style="7" customWidth="1"/>
    <col min="11530" max="11530" width="11.625" style="7" customWidth="1"/>
    <col min="11531" max="11776" width="9" style="7"/>
    <col min="11777" max="11777" width="11.625" style="7" customWidth="1"/>
    <col min="11778" max="11778" width="3.75" style="7" customWidth="1"/>
    <col min="11779" max="11779" width="11.625" style="7" customWidth="1"/>
    <col min="11780" max="11782" width="7.5" style="7" customWidth="1"/>
    <col min="11783" max="11784" width="11.625" style="7" customWidth="1"/>
    <col min="11785" max="11785" width="3.75" style="7" customWidth="1"/>
    <col min="11786" max="11786" width="11.625" style="7" customWidth="1"/>
    <col min="11787" max="12032" width="9" style="7"/>
    <col min="12033" max="12033" width="11.625" style="7" customWidth="1"/>
    <col min="12034" max="12034" width="3.75" style="7" customWidth="1"/>
    <col min="12035" max="12035" width="11.625" style="7" customWidth="1"/>
    <col min="12036" max="12038" width="7.5" style="7" customWidth="1"/>
    <col min="12039" max="12040" width="11.625" style="7" customWidth="1"/>
    <col min="12041" max="12041" width="3.75" style="7" customWidth="1"/>
    <col min="12042" max="12042" width="11.625" style="7" customWidth="1"/>
    <col min="12043" max="12288" width="9" style="7"/>
    <col min="12289" max="12289" width="11.625" style="7" customWidth="1"/>
    <col min="12290" max="12290" width="3.75" style="7" customWidth="1"/>
    <col min="12291" max="12291" width="11.625" style="7" customWidth="1"/>
    <col min="12292" max="12294" width="7.5" style="7" customWidth="1"/>
    <col min="12295" max="12296" width="11.625" style="7" customWidth="1"/>
    <col min="12297" max="12297" width="3.75" style="7" customWidth="1"/>
    <col min="12298" max="12298" width="11.625" style="7" customWidth="1"/>
    <col min="12299" max="12544" width="9" style="7"/>
    <col min="12545" max="12545" width="11.625" style="7" customWidth="1"/>
    <col min="12546" max="12546" width="3.75" style="7" customWidth="1"/>
    <col min="12547" max="12547" width="11.625" style="7" customWidth="1"/>
    <col min="12548" max="12550" width="7.5" style="7" customWidth="1"/>
    <col min="12551" max="12552" width="11.625" style="7" customWidth="1"/>
    <col min="12553" max="12553" width="3.75" style="7" customWidth="1"/>
    <col min="12554" max="12554" width="11.625" style="7" customWidth="1"/>
    <col min="12555" max="12800" width="9" style="7"/>
    <col min="12801" max="12801" width="11.625" style="7" customWidth="1"/>
    <col min="12802" max="12802" width="3.75" style="7" customWidth="1"/>
    <col min="12803" max="12803" width="11.625" style="7" customWidth="1"/>
    <col min="12804" max="12806" width="7.5" style="7" customWidth="1"/>
    <col min="12807" max="12808" width="11.625" style="7" customWidth="1"/>
    <col min="12809" max="12809" width="3.75" style="7" customWidth="1"/>
    <col min="12810" max="12810" width="11.625" style="7" customWidth="1"/>
    <col min="12811" max="13056" width="9" style="7"/>
    <col min="13057" max="13057" width="11.625" style="7" customWidth="1"/>
    <col min="13058" max="13058" width="3.75" style="7" customWidth="1"/>
    <col min="13059" max="13059" width="11.625" style="7" customWidth="1"/>
    <col min="13060" max="13062" width="7.5" style="7" customWidth="1"/>
    <col min="13063" max="13064" width="11.625" style="7" customWidth="1"/>
    <col min="13065" max="13065" width="3.75" style="7" customWidth="1"/>
    <col min="13066" max="13066" width="11.625" style="7" customWidth="1"/>
    <col min="13067" max="13312" width="9" style="7"/>
    <col min="13313" max="13313" width="11.625" style="7" customWidth="1"/>
    <col min="13314" max="13314" width="3.75" style="7" customWidth="1"/>
    <col min="13315" max="13315" width="11.625" style="7" customWidth="1"/>
    <col min="13316" max="13318" width="7.5" style="7" customWidth="1"/>
    <col min="13319" max="13320" width="11.625" style="7" customWidth="1"/>
    <col min="13321" max="13321" width="3.75" style="7" customWidth="1"/>
    <col min="13322" max="13322" width="11.625" style="7" customWidth="1"/>
    <col min="13323" max="13568" width="9" style="7"/>
    <col min="13569" max="13569" width="11.625" style="7" customWidth="1"/>
    <col min="13570" max="13570" width="3.75" style="7" customWidth="1"/>
    <col min="13571" max="13571" width="11.625" style="7" customWidth="1"/>
    <col min="13572" max="13574" width="7.5" style="7" customWidth="1"/>
    <col min="13575" max="13576" width="11.625" style="7" customWidth="1"/>
    <col min="13577" max="13577" width="3.75" style="7" customWidth="1"/>
    <col min="13578" max="13578" width="11.625" style="7" customWidth="1"/>
    <col min="13579" max="13824" width="9" style="7"/>
    <col min="13825" max="13825" width="11.625" style="7" customWidth="1"/>
    <col min="13826" max="13826" width="3.75" style="7" customWidth="1"/>
    <col min="13827" max="13827" width="11.625" style="7" customWidth="1"/>
    <col min="13828" max="13830" width="7.5" style="7" customWidth="1"/>
    <col min="13831" max="13832" width="11.625" style="7" customWidth="1"/>
    <col min="13833" max="13833" width="3.75" style="7" customWidth="1"/>
    <col min="13834" max="13834" width="11.625" style="7" customWidth="1"/>
    <col min="13835" max="14080" width="9" style="7"/>
    <col min="14081" max="14081" width="11.625" style="7" customWidth="1"/>
    <col min="14082" max="14082" width="3.75" style="7" customWidth="1"/>
    <col min="14083" max="14083" width="11.625" style="7" customWidth="1"/>
    <col min="14084" max="14086" width="7.5" style="7" customWidth="1"/>
    <col min="14087" max="14088" width="11.625" style="7" customWidth="1"/>
    <col min="14089" max="14089" width="3.75" style="7" customWidth="1"/>
    <col min="14090" max="14090" width="11.625" style="7" customWidth="1"/>
    <col min="14091" max="14336" width="9" style="7"/>
    <col min="14337" max="14337" width="11.625" style="7" customWidth="1"/>
    <col min="14338" max="14338" width="3.75" style="7" customWidth="1"/>
    <col min="14339" max="14339" width="11.625" style="7" customWidth="1"/>
    <col min="14340" max="14342" width="7.5" style="7" customWidth="1"/>
    <col min="14343" max="14344" width="11.625" style="7" customWidth="1"/>
    <col min="14345" max="14345" width="3.75" style="7" customWidth="1"/>
    <col min="14346" max="14346" width="11.625" style="7" customWidth="1"/>
    <col min="14347" max="14592" width="9" style="7"/>
    <col min="14593" max="14593" width="11.625" style="7" customWidth="1"/>
    <col min="14594" max="14594" width="3.75" style="7" customWidth="1"/>
    <col min="14595" max="14595" width="11.625" style="7" customWidth="1"/>
    <col min="14596" max="14598" width="7.5" style="7" customWidth="1"/>
    <col min="14599" max="14600" width="11.625" style="7" customWidth="1"/>
    <col min="14601" max="14601" width="3.75" style="7" customWidth="1"/>
    <col min="14602" max="14602" width="11.625" style="7" customWidth="1"/>
    <col min="14603" max="14848" width="9" style="7"/>
    <col min="14849" max="14849" width="11.625" style="7" customWidth="1"/>
    <col min="14850" max="14850" width="3.75" style="7" customWidth="1"/>
    <col min="14851" max="14851" width="11.625" style="7" customWidth="1"/>
    <col min="14852" max="14854" width="7.5" style="7" customWidth="1"/>
    <col min="14855" max="14856" width="11.625" style="7" customWidth="1"/>
    <col min="14857" max="14857" width="3.75" style="7" customWidth="1"/>
    <col min="14858" max="14858" width="11.625" style="7" customWidth="1"/>
    <col min="14859" max="15104" width="9" style="7"/>
    <col min="15105" max="15105" width="11.625" style="7" customWidth="1"/>
    <col min="15106" max="15106" width="3.75" style="7" customWidth="1"/>
    <col min="15107" max="15107" width="11.625" style="7" customWidth="1"/>
    <col min="15108" max="15110" width="7.5" style="7" customWidth="1"/>
    <col min="15111" max="15112" width="11.625" style="7" customWidth="1"/>
    <col min="15113" max="15113" width="3.75" style="7" customWidth="1"/>
    <col min="15114" max="15114" width="11.625" style="7" customWidth="1"/>
    <col min="15115" max="15360" width="9" style="7"/>
    <col min="15361" max="15361" width="11.625" style="7" customWidth="1"/>
    <col min="15362" max="15362" width="3.75" style="7" customWidth="1"/>
    <col min="15363" max="15363" width="11.625" style="7" customWidth="1"/>
    <col min="15364" max="15366" width="7.5" style="7" customWidth="1"/>
    <col min="15367" max="15368" width="11.625" style="7" customWidth="1"/>
    <col min="15369" max="15369" width="3.75" style="7" customWidth="1"/>
    <col min="15370" max="15370" width="11.625" style="7" customWidth="1"/>
    <col min="15371" max="15616" width="9" style="7"/>
    <col min="15617" max="15617" width="11.625" style="7" customWidth="1"/>
    <col min="15618" max="15618" width="3.75" style="7" customWidth="1"/>
    <col min="15619" max="15619" width="11.625" style="7" customWidth="1"/>
    <col min="15620" max="15622" width="7.5" style="7" customWidth="1"/>
    <col min="15623" max="15624" width="11.625" style="7" customWidth="1"/>
    <col min="15625" max="15625" width="3.75" style="7" customWidth="1"/>
    <col min="15626" max="15626" width="11.625" style="7" customWidth="1"/>
    <col min="15627" max="15872" width="9" style="7"/>
    <col min="15873" max="15873" width="11.625" style="7" customWidth="1"/>
    <col min="15874" max="15874" width="3.75" style="7" customWidth="1"/>
    <col min="15875" max="15875" width="11.625" style="7" customWidth="1"/>
    <col min="15876" max="15878" width="7.5" style="7" customWidth="1"/>
    <col min="15879" max="15880" width="11.625" style="7" customWidth="1"/>
    <col min="15881" max="15881" width="3.75" style="7" customWidth="1"/>
    <col min="15882" max="15882" width="11.625" style="7" customWidth="1"/>
    <col min="15883" max="16128" width="9" style="7"/>
    <col min="16129" max="16129" width="11.625" style="7" customWidth="1"/>
    <col min="16130" max="16130" width="3.75" style="7" customWidth="1"/>
    <col min="16131" max="16131" width="11.625" style="7" customWidth="1"/>
    <col min="16132" max="16134" width="7.5" style="7" customWidth="1"/>
    <col min="16135" max="16136" width="11.625" style="7" customWidth="1"/>
    <col min="16137" max="16137" width="3.75" style="7" customWidth="1"/>
    <col min="16138" max="16138" width="11.625" style="7" customWidth="1"/>
    <col min="16139" max="16384" width="9" style="7"/>
  </cols>
  <sheetData>
    <row r="1" spans="1:11" ht="17.25" x14ac:dyDescent="0.4">
      <c r="D1" s="3" t="s">
        <v>39</v>
      </c>
      <c r="J1" s="127" t="s">
        <v>40</v>
      </c>
      <c r="K1" s="127"/>
    </row>
    <row r="2" spans="1:11" ht="7.5" customHeight="1" x14ac:dyDescent="0.4"/>
    <row r="3" spans="1:11" s="9" customFormat="1" ht="15" customHeight="1" x14ac:dyDescent="0.4">
      <c r="A3" s="128" t="s">
        <v>41</v>
      </c>
      <c r="B3" s="129"/>
      <c r="C3" s="130"/>
      <c r="D3" s="137" t="s">
        <v>42</v>
      </c>
      <c r="E3" s="138"/>
      <c r="F3" s="138"/>
      <c r="G3" s="138"/>
      <c r="H3" s="138"/>
    </row>
    <row r="4" spans="1:11" s="9" customFormat="1" ht="15" customHeight="1" x14ac:dyDescent="0.4">
      <c r="A4" s="131"/>
      <c r="B4" s="132"/>
      <c r="C4" s="133"/>
      <c r="D4" s="139" t="s">
        <v>43</v>
      </c>
      <c r="E4" s="140"/>
      <c r="F4" s="141"/>
      <c r="G4" s="142" t="s">
        <v>44</v>
      </c>
      <c r="H4" s="142" t="s">
        <v>45</v>
      </c>
    </row>
    <row r="5" spans="1:11" s="9" customFormat="1" ht="40.5" customHeight="1" x14ac:dyDescent="0.4">
      <c r="A5" s="131"/>
      <c r="B5" s="132"/>
      <c r="C5" s="133"/>
      <c r="D5" s="145" t="s">
        <v>46</v>
      </c>
      <c r="E5" s="139" t="s">
        <v>47</v>
      </c>
      <c r="F5" s="141"/>
      <c r="G5" s="143"/>
      <c r="H5" s="143"/>
    </row>
    <row r="6" spans="1:11" s="9" customFormat="1" ht="15" customHeight="1" x14ac:dyDescent="0.4">
      <c r="A6" s="131"/>
      <c r="B6" s="132"/>
      <c r="C6" s="133"/>
      <c r="D6" s="146"/>
      <c r="E6" s="148" t="s">
        <v>48</v>
      </c>
      <c r="F6" s="148" t="s">
        <v>49</v>
      </c>
      <c r="G6" s="143"/>
      <c r="H6" s="143"/>
    </row>
    <row r="7" spans="1:11" s="9" customFormat="1" ht="15" customHeight="1" thickBot="1" x14ac:dyDescent="0.45">
      <c r="A7" s="134"/>
      <c r="B7" s="135"/>
      <c r="C7" s="136"/>
      <c r="D7" s="147"/>
      <c r="E7" s="149"/>
      <c r="F7" s="149"/>
      <c r="G7" s="144"/>
      <c r="H7" s="144"/>
    </row>
    <row r="8" spans="1:11" s="9" customFormat="1" ht="15" customHeight="1" thickTop="1" x14ac:dyDescent="0.4">
      <c r="A8" s="10" t="s">
        <v>50</v>
      </c>
      <c r="B8" s="11"/>
      <c r="C8" s="12" t="s">
        <v>51</v>
      </c>
      <c r="D8" s="13"/>
      <c r="E8" s="14"/>
      <c r="F8" s="15"/>
      <c r="G8" s="16"/>
      <c r="H8" s="16"/>
    </row>
    <row r="9" spans="1:11" s="9" customFormat="1" ht="15" customHeight="1" x14ac:dyDescent="0.4">
      <c r="A9" s="10">
        <v>0</v>
      </c>
      <c r="B9" s="11" t="s">
        <v>52</v>
      </c>
      <c r="C9" s="17">
        <v>63000</v>
      </c>
      <c r="D9" s="18">
        <v>1</v>
      </c>
      <c r="E9" s="19">
        <v>1</v>
      </c>
      <c r="F9" s="20">
        <v>1</v>
      </c>
      <c r="G9" s="19">
        <v>58000</v>
      </c>
      <c r="H9" s="16">
        <v>88000</v>
      </c>
    </row>
    <row r="10" spans="1:11" s="9" customFormat="1" ht="15" customHeight="1" x14ac:dyDescent="0.4">
      <c r="A10" s="21">
        <v>63000</v>
      </c>
      <c r="B10" s="11" t="s">
        <v>52</v>
      </c>
      <c r="C10" s="22">
        <v>73000</v>
      </c>
      <c r="D10" s="18">
        <v>2</v>
      </c>
      <c r="E10" s="19">
        <v>1</v>
      </c>
      <c r="F10" s="20">
        <v>1</v>
      </c>
      <c r="G10" s="19">
        <v>68000</v>
      </c>
      <c r="H10" s="16">
        <v>88000</v>
      </c>
    </row>
    <row r="11" spans="1:11" ht="15" customHeight="1" x14ac:dyDescent="0.4">
      <c r="A11" s="23">
        <v>73000</v>
      </c>
      <c r="B11" s="11" t="s">
        <v>52</v>
      </c>
      <c r="C11" s="22">
        <v>83000</v>
      </c>
      <c r="D11" s="18">
        <v>3</v>
      </c>
      <c r="E11" s="19">
        <v>1</v>
      </c>
      <c r="F11" s="20">
        <v>1</v>
      </c>
      <c r="G11" s="19">
        <v>78000</v>
      </c>
      <c r="H11" s="16">
        <v>88000</v>
      </c>
    </row>
    <row r="12" spans="1:11" ht="15" customHeight="1" x14ac:dyDescent="0.4">
      <c r="A12" s="23">
        <v>83000</v>
      </c>
      <c r="B12" s="11" t="s">
        <v>52</v>
      </c>
      <c r="C12" s="22">
        <v>93000</v>
      </c>
      <c r="D12" s="18">
        <v>4</v>
      </c>
      <c r="E12" s="19">
        <v>1</v>
      </c>
      <c r="F12" s="20">
        <v>1</v>
      </c>
      <c r="G12" s="19">
        <v>88000</v>
      </c>
      <c r="H12" s="16">
        <v>88000</v>
      </c>
    </row>
    <row r="13" spans="1:11" ht="15" customHeight="1" x14ac:dyDescent="0.4">
      <c r="A13" s="23">
        <v>93000</v>
      </c>
      <c r="B13" s="11" t="s">
        <v>52</v>
      </c>
      <c r="C13" s="22">
        <v>101000</v>
      </c>
      <c r="D13" s="18">
        <v>5</v>
      </c>
      <c r="E13" s="19">
        <v>2</v>
      </c>
      <c r="F13" s="20">
        <v>2</v>
      </c>
      <c r="G13" s="19">
        <v>98000</v>
      </c>
      <c r="H13" s="24">
        <v>98000</v>
      </c>
    </row>
    <row r="14" spans="1:11" ht="15" customHeight="1" x14ac:dyDescent="0.4">
      <c r="A14" s="23">
        <v>101000</v>
      </c>
      <c r="B14" s="11" t="s">
        <v>52</v>
      </c>
      <c r="C14" s="22">
        <v>107000</v>
      </c>
      <c r="D14" s="18">
        <v>6</v>
      </c>
      <c r="E14" s="19">
        <v>3</v>
      </c>
      <c r="F14" s="20">
        <v>3</v>
      </c>
      <c r="G14" s="19">
        <v>104000</v>
      </c>
      <c r="H14" s="24">
        <v>104000</v>
      </c>
    </row>
    <row r="15" spans="1:11" ht="15" customHeight="1" x14ac:dyDescent="0.4">
      <c r="A15" s="23">
        <v>107000</v>
      </c>
      <c r="B15" s="11" t="s">
        <v>52</v>
      </c>
      <c r="C15" s="22">
        <v>114000</v>
      </c>
      <c r="D15" s="18">
        <v>7</v>
      </c>
      <c r="E15" s="19">
        <v>4</v>
      </c>
      <c r="F15" s="20">
        <v>4</v>
      </c>
      <c r="G15" s="19">
        <v>110000</v>
      </c>
      <c r="H15" s="24">
        <v>110000</v>
      </c>
    </row>
    <row r="16" spans="1:11" ht="15" customHeight="1" x14ac:dyDescent="0.4">
      <c r="A16" s="23">
        <v>114000</v>
      </c>
      <c r="B16" s="11" t="s">
        <v>52</v>
      </c>
      <c r="C16" s="22">
        <v>122000</v>
      </c>
      <c r="D16" s="18">
        <v>8</v>
      </c>
      <c r="E16" s="19">
        <v>5</v>
      </c>
      <c r="F16" s="20">
        <v>5</v>
      </c>
      <c r="G16" s="19">
        <v>118000</v>
      </c>
      <c r="H16" s="24">
        <v>118000</v>
      </c>
    </row>
    <row r="17" spans="1:8" ht="15" customHeight="1" x14ac:dyDescent="0.4">
      <c r="A17" s="23">
        <v>122000</v>
      </c>
      <c r="B17" s="11" t="s">
        <v>52</v>
      </c>
      <c r="C17" s="22">
        <v>130000</v>
      </c>
      <c r="D17" s="18">
        <v>9</v>
      </c>
      <c r="E17" s="19">
        <v>6</v>
      </c>
      <c r="F17" s="20">
        <v>6</v>
      </c>
      <c r="G17" s="19">
        <v>126000</v>
      </c>
      <c r="H17" s="24">
        <v>126000</v>
      </c>
    </row>
    <row r="18" spans="1:8" ht="15" customHeight="1" x14ac:dyDescent="0.4">
      <c r="A18" s="23">
        <v>130000</v>
      </c>
      <c r="B18" s="11" t="s">
        <v>52</v>
      </c>
      <c r="C18" s="22">
        <v>138000</v>
      </c>
      <c r="D18" s="18">
        <v>10</v>
      </c>
      <c r="E18" s="19">
        <v>7</v>
      </c>
      <c r="F18" s="20">
        <v>7</v>
      </c>
      <c r="G18" s="19">
        <v>134000</v>
      </c>
      <c r="H18" s="24">
        <v>134000</v>
      </c>
    </row>
    <row r="19" spans="1:8" ht="15" customHeight="1" x14ac:dyDescent="0.4">
      <c r="A19" s="23">
        <v>138000</v>
      </c>
      <c r="B19" s="11" t="s">
        <v>52</v>
      </c>
      <c r="C19" s="22">
        <v>146000</v>
      </c>
      <c r="D19" s="18">
        <v>11</v>
      </c>
      <c r="E19" s="19">
        <v>8</v>
      </c>
      <c r="F19" s="20">
        <v>8</v>
      </c>
      <c r="G19" s="19">
        <v>142000</v>
      </c>
      <c r="H19" s="24">
        <v>142000</v>
      </c>
    </row>
    <row r="20" spans="1:8" ht="15" customHeight="1" x14ac:dyDescent="0.4">
      <c r="A20" s="23">
        <v>146000</v>
      </c>
      <c r="B20" s="11" t="s">
        <v>52</v>
      </c>
      <c r="C20" s="22">
        <v>155000</v>
      </c>
      <c r="D20" s="18">
        <v>12</v>
      </c>
      <c r="E20" s="19">
        <v>9</v>
      </c>
      <c r="F20" s="20">
        <v>9</v>
      </c>
      <c r="G20" s="19">
        <v>150000</v>
      </c>
      <c r="H20" s="24">
        <v>150000</v>
      </c>
    </row>
    <row r="21" spans="1:8" ht="15" customHeight="1" x14ac:dyDescent="0.4">
      <c r="A21" s="23">
        <v>155000</v>
      </c>
      <c r="B21" s="11" t="s">
        <v>52</v>
      </c>
      <c r="C21" s="22">
        <v>165000</v>
      </c>
      <c r="D21" s="18">
        <v>13</v>
      </c>
      <c r="E21" s="19">
        <v>10</v>
      </c>
      <c r="F21" s="20">
        <v>10</v>
      </c>
      <c r="G21" s="19">
        <v>160000</v>
      </c>
      <c r="H21" s="24">
        <v>160000</v>
      </c>
    </row>
    <row r="22" spans="1:8" ht="15" customHeight="1" x14ac:dyDescent="0.4">
      <c r="A22" s="23">
        <v>165000</v>
      </c>
      <c r="B22" s="11" t="s">
        <v>52</v>
      </c>
      <c r="C22" s="22">
        <v>175000</v>
      </c>
      <c r="D22" s="18">
        <v>14</v>
      </c>
      <c r="E22" s="19">
        <v>11</v>
      </c>
      <c r="F22" s="20">
        <v>11</v>
      </c>
      <c r="G22" s="19">
        <v>170000</v>
      </c>
      <c r="H22" s="24">
        <v>170000</v>
      </c>
    </row>
    <row r="23" spans="1:8" ht="15" customHeight="1" x14ac:dyDescent="0.4">
      <c r="A23" s="23">
        <v>175000</v>
      </c>
      <c r="B23" s="11" t="s">
        <v>52</v>
      </c>
      <c r="C23" s="22">
        <v>185000</v>
      </c>
      <c r="D23" s="18">
        <v>15</v>
      </c>
      <c r="E23" s="19">
        <v>12</v>
      </c>
      <c r="F23" s="20">
        <v>12</v>
      </c>
      <c r="G23" s="19">
        <v>180000</v>
      </c>
      <c r="H23" s="24">
        <v>180000</v>
      </c>
    </row>
    <row r="24" spans="1:8" ht="15" customHeight="1" x14ac:dyDescent="0.4">
      <c r="A24" s="23">
        <v>185000</v>
      </c>
      <c r="B24" s="11" t="s">
        <v>52</v>
      </c>
      <c r="C24" s="22">
        <v>195000</v>
      </c>
      <c r="D24" s="18">
        <v>16</v>
      </c>
      <c r="E24" s="19">
        <v>13</v>
      </c>
      <c r="F24" s="20">
        <v>13</v>
      </c>
      <c r="G24" s="19">
        <v>190000</v>
      </c>
      <c r="H24" s="24">
        <v>190000</v>
      </c>
    </row>
    <row r="25" spans="1:8" ht="15" customHeight="1" x14ac:dyDescent="0.4">
      <c r="A25" s="23">
        <v>195000</v>
      </c>
      <c r="B25" s="11" t="s">
        <v>52</v>
      </c>
      <c r="C25" s="22">
        <v>210000</v>
      </c>
      <c r="D25" s="18">
        <v>17</v>
      </c>
      <c r="E25" s="19">
        <v>14</v>
      </c>
      <c r="F25" s="20">
        <v>14</v>
      </c>
      <c r="G25" s="19">
        <v>200000</v>
      </c>
      <c r="H25" s="24">
        <v>200000</v>
      </c>
    </row>
    <row r="26" spans="1:8" ht="15" customHeight="1" x14ac:dyDescent="0.4">
      <c r="A26" s="23">
        <v>210000</v>
      </c>
      <c r="B26" s="11" t="s">
        <v>52</v>
      </c>
      <c r="C26" s="22">
        <v>230000</v>
      </c>
      <c r="D26" s="18">
        <v>18</v>
      </c>
      <c r="E26" s="19">
        <v>15</v>
      </c>
      <c r="F26" s="20">
        <v>15</v>
      </c>
      <c r="G26" s="19">
        <v>220000</v>
      </c>
      <c r="H26" s="24">
        <v>220000</v>
      </c>
    </row>
    <row r="27" spans="1:8" ht="15" customHeight="1" x14ac:dyDescent="0.4">
      <c r="A27" s="23">
        <v>230000</v>
      </c>
      <c r="B27" s="11" t="s">
        <v>52</v>
      </c>
      <c r="C27" s="22">
        <v>250000</v>
      </c>
      <c r="D27" s="18">
        <v>19</v>
      </c>
      <c r="E27" s="19">
        <v>16</v>
      </c>
      <c r="F27" s="20">
        <v>16</v>
      </c>
      <c r="G27" s="19">
        <v>240000</v>
      </c>
      <c r="H27" s="24">
        <v>240000</v>
      </c>
    </row>
    <row r="28" spans="1:8" ht="15" customHeight="1" x14ac:dyDescent="0.4">
      <c r="A28" s="23">
        <v>250000</v>
      </c>
      <c r="B28" s="11" t="s">
        <v>52</v>
      </c>
      <c r="C28" s="22">
        <v>270000</v>
      </c>
      <c r="D28" s="18">
        <v>20</v>
      </c>
      <c r="E28" s="19">
        <v>17</v>
      </c>
      <c r="F28" s="20">
        <v>17</v>
      </c>
      <c r="G28" s="19">
        <v>260000</v>
      </c>
      <c r="H28" s="24">
        <v>260000</v>
      </c>
    </row>
    <row r="29" spans="1:8" s="9" customFormat="1" ht="15" customHeight="1" x14ac:dyDescent="0.4">
      <c r="A29" s="25">
        <v>270000</v>
      </c>
      <c r="B29" s="11" t="s">
        <v>52</v>
      </c>
      <c r="C29" s="26">
        <v>290000</v>
      </c>
      <c r="D29" s="18">
        <v>21</v>
      </c>
      <c r="E29" s="19">
        <v>18</v>
      </c>
      <c r="F29" s="20">
        <v>18</v>
      </c>
      <c r="G29" s="19">
        <v>280000</v>
      </c>
      <c r="H29" s="24">
        <v>280000</v>
      </c>
    </row>
    <row r="30" spans="1:8" ht="15" customHeight="1" x14ac:dyDescent="0.4">
      <c r="A30" s="23">
        <v>290000</v>
      </c>
      <c r="B30" s="11" t="s">
        <v>52</v>
      </c>
      <c r="C30" s="22">
        <v>310000</v>
      </c>
      <c r="D30" s="18">
        <v>22</v>
      </c>
      <c r="E30" s="19">
        <v>19</v>
      </c>
      <c r="F30" s="20">
        <v>19</v>
      </c>
      <c r="G30" s="19">
        <v>300000</v>
      </c>
      <c r="H30" s="24">
        <v>300000</v>
      </c>
    </row>
    <row r="31" spans="1:8" ht="15" customHeight="1" x14ac:dyDescent="0.4">
      <c r="A31" s="23">
        <v>310000</v>
      </c>
      <c r="B31" s="11" t="s">
        <v>52</v>
      </c>
      <c r="C31" s="22">
        <v>330000</v>
      </c>
      <c r="D31" s="18">
        <v>23</v>
      </c>
      <c r="E31" s="19">
        <v>20</v>
      </c>
      <c r="F31" s="20">
        <v>20</v>
      </c>
      <c r="G31" s="19">
        <v>320000</v>
      </c>
      <c r="H31" s="24">
        <v>320000</v>
      </c>
    </row>
    <row r="32" spans="1:8" ht="15" customHeight="1" x14ac:dyDescent="0.4">
      <c r="A32" s="23">
        <v>330000</v>
      </c>
      <c r="B32" s="11" t="s">
        <v>52</v>
      </c>
      <c r="C32" s="22">
        <v>350000</v>
      </c>
      <c r="D32" s="18">
        <v>24</v>
      </c>
      <c r="E32" s="19">
        <v>21</v>
      </c>
      <c r="F32" s="20">
        <v>21</v>
      </c>
      <c r="G32" s="19">
        <v>340000</v>
      </c>
      <c r="H32" s="24">
        <v>340000</v>
      </c>
    </row>
    <row r="33" spans="1:13" ht="15" customHeight="1" x14ac:dyDescent="0.4">
      <c r="A33" s="23">
        <v>350000</v>
      </c>
      <c r="B33" s="11" t="s">
        <v>52</v>
      </c>
      <c r="C33" s="22">
        <v>370000</v>
      </c>
      <c r="D33" s="18">
        <v>25</v>
      </c>
      <c r="E33" s="19">
        <v>22</v>
      </c>
      <c r="F33" s="20">
        <v>22</v>
      </c>
      <c r="G33" s="19">
        <v>360000</v>
      </c>
      <c r="H33" s="24">
        <v>360000</v>
      </c>
    </row>
    <row r="34" spans="1:13" ht="15" customHeight="1" x14ac:dyDescent="0.4">
      <c r="A34" s="23">
        <v>370000</v>
      </c>
      <c r="B34" s="11" t="s">
        <v>52</v>
      </c>
      <c r="C34" s="22">
        <v>395000</v>
      </c>
      <c r="D34" s="18">
        <v>26</v>
      </c>
      <c r="E34" s="19">
        <v>23</v>
      </c>
      <c r="F34" s="20">
        <v>23</v>
      </c>
      <c r="G34" s="19">
        <v>380000</v>
      </c>
      <c r="H34" s="24">
        <v>380000</v>
      </c>
    </row>
    <row r="35" spans="1:13" ht="15" customHeight="1" x14ac:dyDescent="0.4">
      <c r="A35" s="23">
        <v>395000</v>
      </c>
      <c r="B35" s="11" t="s">
        <v>52</v>
      </c>
      <c r="C35" s="22">
        <v>425000</v>
      </c>
      <c r="D35" s="18">
        <v>27</v>
      </c>
      <c r="E35" s="19">
        <v>24</v>
      </c>
      <c r="F35" s="20">
        <v>24</v>
      </c>
      <c r="G35" s="19">
        <v>410000</v>
      </c>
      <c r="H35" s="24">
        <v>410000</v>
      </c>
    </row>
    <row r="36" spans="1:13" ht="15" customHeight="1" x14ac:dyDescent="0.4">
      <c r="A36" s="23">
        <v>425000</v>
      </c>
      <c r="B36" s="11" t="s">
        <v>52</v>
      </c>
      <c r="C36" s="22">
        <v>455000</v>
      </c>
      <c r="D36" s="18">
        <v>28</v>
      </c>
      <c r="E36" s="19">
        <v>25</v>
      </c>
      <c r="F36" s="20">
        <v>25</v>
      </c>
      <c r="G36" s="19">
        <v>440000</v>
      </c>
      <c r="H36" s="24">
        <v>440000</v>
      </c>
    </row>
    <row r="37" spans="1:13" ht="15" customHeight="1" x14ac:dyDescent="0.4">
      <c r="A37" s="23">
        <v>455000</v>
      </c>
      <c r="B37" s="11" t="s">
        <v>52</v>
      </c>
      <c r="C37" s="22">
        <v>485000</v>
      </c>
      <c r="D37" s="18">
        <v>29</v>
      </c>
      <c r="E37" s="19">
        <v>26</v>
      </c>
      <c r="F37" s="20">
        <v>26</v>
      </c>
      <c r="G37" s="19">
        <v>470000</v>
      </c>
      <c r="H37" s="24">
        <v>470000</v>
      </c>
    </row>
    <row r="38" spans="1:13" ht="15" customHeight="1" x14ac:dyDescent="0.4">
      <c r="A38" s="23">
        <v>485000</v>
      </c>
      <c r="B38" s="11" t="s">
        <v>52</v>
      </c>
      <c r="C38" s="22">
        <v>515000</v>
      </c>
      <c r="D38" s="18">
        <v>30</v>
      </c>
      <c r="E38" s="19">
        <v>27</v>
      </c>
      <c r="F38" s="20">
        <v>27</v>
      </c>
      <c r="G38" s="19">
        <v>500000</v>
      </c>
      <c r="H38" s="24">
        <v>500000</v>
      </c>
    </row>
    <row r="39" spans="1:13" ht="15" customHeight="1" x14ac:dyDescent="0.4">
      <c r="A39" s="23">
        <v>515000</v>
      </c>
      <c r="B39" s="11" t="s">
        <v>52</v>
      </c>
      <c r="C39" s="22">
        <v>545000</v>
      </c>
      <c r="D39" s="18">
        <v>31</v>
      </c>
      <c r="E39" s="19">
        <v>28</v>
      </c>
      <c r="F39" s="20">
        <v>28</v>
      </c>
      <c r="G39" s="19">
        <v>530000</v>
      </c>
      <c r="H39" s="24">
        <v>530000</v>
      </c>
    </row>
    <row r="40" spans="1:13" ht="15" customHeight="1" x14ac:dyDescent="0.4">
      <c r="A40" s="23">
        <v>545000</v>
      </c>
      <c r="B40" s="11" t="s">
        <v>52</v>
      </c>
      <c r="C40" s="22">
        <v>575000</v>
      </c>
      <c r="D40" s="18">
        <v>32</v>
      </c>
      <c r="E40" s="19">
        <v>29</v>
      </c>
      <c r="F40" s="20">
        <v>29</v>
      </c>
      <c r="G40" s="19">
        <v>560000</v>
      </c>
      <c r="H40" s="24">
        <v>560000</v>
      </c>
    </row>
    <row r="41" spans="1:13" ht="15" customHeight="1" x14ac:dyDescent="0.4">
      <c r="A41" s="23">
        <v>575000</v>
      </c>
      <c r="B41" s="11" t="s">
        <v>52</v>
      </c>
      <c r="C41" s="22">
        <v>605000</v>
      </c>
      <c r="D41" s="18">
        <v>33</v>
      </c>
      <c r="E41" s="19">
        <v>30</v>
      </c>
      <c r="F41" s="20">
        <v>30</v>
      </c>
      <c r="G41" s="19">
        <v>590000</v>
      </c>
      <c r="H41" s="24">
        <v>590000</v>
      </c>
    </row>
    <row r="42" spans="1:13" ht="15" customHeight="1" x14ac:dyDescent="0.4">
      <c r="A42" s="23">
        <v>605000</v>
      </c>
      <c r="B42" s="11" t="s">
        <v>52</v>
      </c>
      <c r="C42" s="22">
        <v>635000</v>
      </c>
      <c r="D42" s="18">
        <v>34</v>
      </c>
      <c r="E42" s="19">
        <v>31</v>
      </c>
      <c r="F42" s="20">
        <v>31</v>
      </c>
      <c r="G42" s="19">
        <v>620000</v>
      </c>
      <c r="H42" s="24">
        <v>620000</v>
      </c>
    </row>
    <row r="43" spans="1:13" ht="15" customHeight="1" x14ac:dyDescent="0.4">
      <c r="A43" s="27">
        <v>635000</v>
      </c>
      <c r="B43" s="28" t="s">
        <v>52</v>
      </c>
      <c r="C43" s="29">
        <v>665000</v>
      </c>
      <c r="D43" s="18">
        <v>35</v>
      </c>
      <c r="E43" s="30">
        <v>32</v>
      </c>
      <c r="F43" s="31">
        <v>32</v>
      </c>
      <c r="G43" s="19">
        <v>650000</v>
      </c>
      <c r="H43" s="32">
        <v>650000</v>
      </c>
    </row>
    <row r="44" spans="1:13" ht="15" customHeight="1" x14ac:dyDescent="0.4">
      <c r="A44" s="23">
        <v>665000</v>
      </c>
      <c r="B44" s="11" t="s">
        <v>52</v>
      </c>
      <c r="C44" s="22">
        <v>695000</v>
      </c>
      <c r="D44" s="18">
        <v>36</v>
      </c>
      <c r="E44" s="19">
        <v>32</v>
      </c>
      <c r="F44" s="20">
        <v>32</v>
      </c>
      <c r="G44" s="19">
        <v>680000</v>
      </c>
      <c r="H44" s="24">
        <v>650000</v>
      </c>
    </row>
    <row r="45" spans="1:13" ht="15" customHeight="1" x14ac:dyDescent="0.4">
      <c r="A45" s="23">
        <v>695000</v>
      </c>
      <c r="B45" s="11" t="s">
        <v>52</v>
      </c>
      <c r="C45" s="22">
        <v>730000</v>
      </c>
      <c r="D45" s="18">
        <v>37</v>
      </c>
      <c r="E45" s="19">
        <v>32</v>
      </c>
      <c r="F45" s="20">
        <v>32</v>
      </c>
      <c r="G45" s="19">
        <v>710000</v>
      </c>
      <c r="H45" s="24">
        <v>650000</v>
      </c>
    </row>
    <row r="46" spans="1:13" ht="15" customHeight="1" x14ac:dyDescent="0.4">
      <c r="A46" s="23">
        <v>730000</v>
      </c>
      <c r="B46" s="11" t="s">
        <v>52</v>
      </c>
      <c r="C46" s="22">
        <v>770000</v>
      </c>
      <c r="D46" s="18">
        <v>38</v>
      </c>
      <c r="E46" s="19">
        <v>32</v>
      </c>
      <c r="F46" s="20">
        <v>32</v>
      </c>
      <c r="G46" s="19">
        <v>750000</v>
      </c>
      <c r="H46" s="24">
        <v>650000</v>
      </c>
    </row>
    <row r="47" spans="1:13" ht="15" customHeight="1" x14ac:dyDescent="0.4">
      <c r="A47" s="23">
        <v>770000</v>
      </c>
      <c r="B47" s="11" t="s">
        <v>52</v>
      </c>
      <c r="C47" s="22">
        <v>810000</v>
      </c>
      <c r="D47" s="18">
        <v>39</v>
      </c>
      <c r="E47" s="19">
        <v>32</v>
      </c>
      <c r="F47" s="20">
        <v>32</v>
      </c>
      <c r="G47" s="19">
        <v>790000</v>
      </c>
      <c r="H47" s="24">
        <v>650000</v>
      </c>
      <c r="M47" s="33"/>
    </row>
    <row r="48" spans="1:13" ht="15" customHeight="1" x14ac:dyDescent="0.4">
      <c r="A48" s="23">
        <v>810000</v>
      </c>
      <c r="B48" s="11" t="s">
        <v>52</v>
      </c>
      <c r="C48" s="22">
        <v>855000</v>
      </c>
      <c r="D48" s="18">
        <v>40</v>
      </c>
      <c r="E48" s="19">
        <v>32</v>
      </c>
      <c r="F48" s="20">
        <v>32</v>
      </c>
      <c r="G48" s="19">
        <v>830000</v>
      </c>
      <c r="H48" s="24">
        <v>650000</v>
      </c>
    </row>
    <row r="49" spans="1:8" ht="15" customHeight="1" x14ac:dyDescent="0.4">
      <c r="A49" s="23">
        <v>855000</v>
      </c>
      <c r="B49" s="11" t="s">
        <v>52</v>
      </c>
      <c r="C49" s="22">
        <v>905000</v>
      </c>
      <c r="D49" s="18">
        <v>41</v>
      </c>
      <c r="E49" s="19">
        <v>32</v>
      </c>
      <c r="F49" s="20">
        <v>32</v>
      </c>
      <c r="G49" s="19">
        <v>880000</v>
      </c>
      <c r="H49" s="24">
        <v>650000</v>
      </c>
    </row>
    <row r="50" spans="1:8" ht="15" customHeight="1" x14ac:dyDescent="0.4">
      <c r="A50" s="23">
        <v>905000</v>
      </c>
      <c r="B50" s="11" t="s">
        <v>52</v>
      </c>
      <c r="C50" s="22">
        <v>955000</v>
      </c>
      <c r="D50" s="18">
        <v>42</v>
      </c>
      <c r="E50" s="19">
        <v>32</v>
      </c>
      <c r="F50" s="20">
        <v>32</v>
      </c>
      <c r="G50" s="19">
        <v>930000</v>
      </c>
      <c r="H50" s="24">
        <v>650000</v>
      </c>
    </row>
    <row r="51" spans="1:8" ht="15" customHeight="1" x14ac:dyDescent="0.4">
      <c r="A51" s="23">
        <v>955000</v>
      </c>
      <c r="B51" s="11" t="s">
        <v>52</v>
      </c>
      <c r="C51" s="22">
        <v>1005000</v>
      </c>
      <c r="D51" s="18">
        <v>43</v>
      </c>
      <c r="E51" s="19">
        <v>32</v>
      </c>
      <c r="F51" s="20">
        <v>32</v>
      </c>
      <c r="G51" s="19">
        <v>980000</v>
      </c>
      <c r="H51" s="24">
        <v>650000</v>
      </c>
    </row>
    <row r="52" spans="1:8" ht="15" customHeight="1" x14ac:dyDescent="0.4">
      <c r="A52" s="23">
        <v>1005000</v>
      </c>
      <c r="B52" s="11" t="s">
        <v>52</v>
      </c>
      <c r="C52" s="22">
        <v>1055000</v>
      </c>
      <c r="D52" s="18">
        <v>44</v>
      </c>
      <c r="E52" s="19">
        <v>32</v>
      </c>
      <c r="F52" s="20">
        <v>32</v>
      </c>
      <c r="G52" s="19">
        <v>1030000</v>
      </c>
      <c r="H52" s="24">
        <v>650000</v>
      </c>
    </row>
    <row r="53" spans="1:8" ht="15" customHeight="1" x14ac:dyDescent="0.4">
      <c r="A53" s="23">
        <v>1055000</v>
      </c>
      <c r="B53" s="11" t="s">
        <v>52</v>
      </c>
      <c r="C53" s="22">
        <v>1115000</v>
      </c>
      <c r="D53" s="18">
        <v>45</v>
      </c>
      <c r="E53" s="19">
        <v>32</v>
      </c>
      <c r="F53" s="20">
        <v>32</v>
      </c>
      <c r="G53" s="19">
        <v>1090000</v>
      </c>
      <c r="H53" s="24">
        <v>650000</v>
      </c>
    </row>
    <row r="54" spans="1:8" ht="15" customHeight="1" x14ac:dyDescent="0.4">
      <c r="A54" s="23">
        <v>1115000</v>
      </c>
      <c r="B54" s="11" t="s">
        <v>52</v>
      </c>
      <c r="C54" s="22">
        <v>1175000</v>
      </c>
      <c r="D54" s="18">
        <v>46</v>
      </c>
      <c r="E54" s="19">
        <v>32</v>
      </c>
      <c r="F54" s="20">
        <v>32</v>
      </c>
      <c r="G54" s="19">
        <v>1150000</v>
      </c>
      <c r="H54" s="24">
        <v>650000</v>
      </c>
    </row>
    <row r="55" spans="1:8" ht="15" customHeight="1" x14ac:dyDescent="0.4">
      <c r="A55" s="23">
        <v>1175000</v>
      </c>
      <c r="B55" s="11" t="s">
        <v>52</v>
      </c>
      <c r="C55" s="22">
        <v>1235000</v>
      </c>
      <c r="D55" s="18">
        <v>47</v>
      </c>
      <c r="E55" s="19">
        <v>32</v>
      </c>
      <c r="F55" s="20">
        <v>32</v>
      </c>
      <c r="G55" s="19">
        <v>1210000</v>
      </c>
      <c r="H55" s="24">
        <v>650000</v>
      </c>
    </row>
    <row r="56" spans="1:8" ht="18.75" x14ac:dyDescent="0.4">
      <c r="A56" s="23">
        <v>1235000</v>
      </c>
      <c r="B56" s="11" t="s">
        <v>52</v>
      </c>
      <c r="C56" s="22">
        <v>1295000</v>
      </c>
      <c r="D56" s="18">
        <v>48</v>
      </c>
      <c r="E56" s="19">
        <v>32</v>
      </c>
      <c r="F56" s="20">
        <v>32</v>
      </c>
      <c r="G56" s="19">
        <v>1270000</v>
      </c>
      <c r="H56" s="24">
        <v>650000</v>
      </c>
    </row>
    <row r="57" spans="1:8" ht="18.75" x14ac:dyDescent="0.4">
      <c r="A57" s="23">
        <v>1295000</v>
      </c>
      <c r="B57" s="11" t="s">
        <v>52</v>
      </c>
      <c r="C57" s="22">
        <v>1355000</v>
      </c>
      <c r="D57" s="18">
        <v>49</v>
      </c>
      <c r="E57" s="19">
        <v>32</v>
      </c>
      <c r="F57" s="20">
        <v>32</v>
      </c>
      <c r="G57" s="19">
        <v>1330000</v>
      </c>
      <c r="H57" s="24">
        <v>650000</v>
      </c>
    </row>
    <row r="58" spans="1:8" ht="18.75" x14ac:dyDescent="0.4">
      <c r="A58" s="34">
        <v>1355000</v>
      </c>
      <c r="B58" s="35" t="s">
        <v>52</v>
      </c>
      <c r="C58" s="36">
        <v>9999999</v>
      </c>
      <c r="D58" s="37">
        <v>50</v>
      </c>
      <c r="E58" s="38">
        <v>32</v>
      </c>
      <c r="F58" s="39">
        <v>32</v>
      </c>
      <c r="G58" s="38">
        <v>1390000</v>
      </c>
      <c r="H58" s="24">
        <v>650000</v>
      </c>
    </row>
    <row r="59" spans="1:8" ht="18.75" x14ac:dyDescent="0.4">
      <c r="E59"/>
      <c r="F59"/>
      <c r="H59" s="40"/>
    </row>
    <row r="60" spans="1:8" ht="18.75" x14ac:dyDescent="0.4">
      <c r="B60" s="2" t="s">
        <v>53</v>
      </c>
      <c r="E60"/>
      <c r="F60"/>
    </row>
    <row r="61" spans="1:8" ht="18.75" x14ac:dyDescent="0.4">
      <c r="E61"/>
      <c r="F61"/>
    </row>
  </sheetData>
  <mergeCells count="10">
    <mergeCell ref="J1:K1"/>
    <mergeCell ref="A3:C7"/>
    <mergeCell ref="D3:H3"/>
    <mergeCell ref="D4:F4"/>
    <mergeCell ref="G4:G7"/>
    <mergeCell ref="H4:H7"/>
    <mergeCell ref="D5:D7"/>
    <mergeCell ref="E5:F5"/>
    <mergeCell ref="E6:E7"/>
    <mergeCell ref="F6:F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1年目(R6)</vt:lpstr>
      <vt:lpstr>標準報酬等級表（R4.10~)</vt:lpstr>
      <vt:lpstr>'1年目(R6)'!Print_Area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本田 佳章</cp:lastModifiedBy>
  <cp:lastPrinted>2025-02-06T04:39:17Z</cp:lastPrinted>
  <dcterms:created xsi:type="dcterms:W3CDTF">2023-03-06T01:56:57Z</dcterms:created>
  <dcterms:modified xsi:type="dcterms:W3CDTF">2025-02-12T00:32:09Z</dcterms:modified>
</cp:coreProperties>
</file>